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nan Çılman\Desktop\SUYEM\İnsan Kaynakları\Şablonlar\"/>
    </mc:Choice>
  </mc:AlternateContent>
  <bookViews>
    <workbookView xWindow="240" yWindow="120" windowWidth="14940" windowHeight="9225"/>
  </bookViews>
  <sheets>
    <sheet name="Intro" sheetId="8" r:id="rId1"/>
    <sheet name="Inputs" sheetId="1" r:id="rId2"/>
    <sheet name="Computations" sheetId="2" r:id="rId3"/>
    <sheet name="Results" sheetId="3" r:id="rId4"/>
    <sheet name="Formulas" sheetId="4" r:id="rId5"/>
    <sheet name="(Tables)" sheetId="5" state="hidden" r:id="rId6"/>
    <sheet name="Labels" sheetId="6" r:id="rId7"/>
    <sheet name="(Import)" sheetId="7" state="hidden" r:id="rId8"/>
  </sheets>
  <definedNames>
    <definedName name="_xlnm.Print_Titles" localSheetId="0">Intro!$1:$4</definedName>
  </definedNames>
  <calcPr calcId="152511"/>
</workbook>
</file>

<file path=xl/calcChain.xml><?xml version="1.0" encoding="utf-8"?>
<calcChain xmlns="http://schemas.openxmlformats.org/spreadsheetml/2006/main">
  <c r="A1" i="1" l="1"/>
  <c r="A2" i="1"/>
  <c r="A3" i="1"/>
  <c r="A4" i="1"/>
  <c r="A5" i="1"/>
  <c r="A7" i="1"/>
  <c r="A8" i="1"/>
  <c r="B9" i="1"/>
  <c r="C9" i="1"/>
  <c r="D9" i="1"/>
  <c r="E9" i="1"/>
  <c r="A10" i="1"/>
  <c r="B10" i="1"/>
  <c r="C10" i="1"/>
  <c r="A11" i="1"/>
  <c r="B11" i="1"/>
  <c r="C11" i="1"/>
  <c r="A12" i="1"/>
  <c r="B12" i="1"/>
  <c r="C12" i="1"/>
  <c r="A15" i="1"/>
  <c r="A16" i="1"/>
  <c r="B17" i="1"/>
  <c r="C17" i="1"/>
  <c r="A18" i="1"/>
  <c r="B18" i="1"/>
  <c r="A19" i="1"/>
  <c r="B19" i="1"/>
  <c r="A20" i="1"/>
  <c r="B20" i="1"/>
  <c r="A21" i="1"/>
  <c r="B21" i="1"/>
  <c r="C20" i="1" s="1"/>
  <c r="A24" i="1"/>
  <c r="A25" i="1"/>
  <c r="B26" i="1"/>
  <c r="C26" i="1"/>
  <c r="A27" i="1"/>
  <c r="A28" i="1"/>
  <c r="B28" i="1"/>
  <c r="C28" i="1"/>
  <c r="A29" i="1"/>
  <c r="B29" i="1"/>
  <c r="C29" i="1"/>
  <c r="A30" i="1"/>
  <c r="B30" i="1"/>
  <c r="C30" i="1"/>
  <c r="A31" i="1"/>
  <c r="A32" i="1"/>
  <c r="B32" i="1"/>
  <c r="C32" i="1"/>
  <c r="A33" i="1"/>
  <c r="B33" i="1"/>
  <c r="C33" i="1"/>
  <c r="A34" i="1"/>
  <c r="B34" i="1"/>
  <c r="C34" i="1"/>
  <c r="A35" i="1"/>
  <c r="A36" i="1"/>
  <c r="B36" i="1"/>
  <c r="C36" i="1"/>
  <c r="A37" i="1"/>
  <c r="B37" i="1"/>
  <c r="C37" i="1"/>
  <c r="A38" i="1"/>
  <c r="B38" i="1"/>
  <c r="C38" i="1"/>
  <c r="A39" i="1"/>
  <c r="A40" i="1"/>
  <c r="A42" i="1"/>
  <c r="A43" i="1"/>
  <c r="A44" i="1"/>
  <c r="B46" i="1"/>
  <c r="C46" i="1"/>
  <c r="D46" i="1"/>
  <c r="A47" i="1"/>
  <c r="A48" i="1"/>
  <c r="B48" i="1"/>
  <c r="C48" i="1"/>
  <c r="D48" i="1"/>
  <c r="D12" i="2" s="1"/>
  <c r="A49" i="1"/>
  <c r="B49" i="1"/>
  <c r="C49" i="1"/>
  <c r="D49" i="1"/>
  <c r="A50" i="1"/>
  <c r="B50" i="1"/>
  <c r="C50" i="1"/>
  <c r="D50" i="1"/>
  <c r="A51" i="1"/>
  <c r="A52" i="1"/>
  <c r="A1" i="2"/>
  <c r="A2" i="2"/>
  <c r="A3" i="2"/>
  <c r="B4" i="2"/>
  <c r="C4" i="2"/>
  <c r="D4" i="2"/>
  <c r="A5" i="2"/>
  <c r="A6" i="2"/>
  <c r="A7" i="2"/>
  <c r="A8" i="2"/>
  <c r="A9" i="2"/>
  <c r="A11" i="2"/>
  <c r="A12" i="2"/>
  <c r="B12" i="2"/>
  <c r="C12" i="2"/>
  <c r="A13" i="2"/>
  <c r="B13" i="2"/>
  <c r="C13" i="2"/>
  <c r="D13" i="2"/>
  <c r="A14" i="2"/>
  <c r="B14" i="2"/>
  <c r="C14" i="2"/>
  <c r="D14" i="2"/>
  <c r="A15" i="2"/>
  <c r="B15" i="2"/>
  <c r="B51" i="1" s="1"/>
  <c r="A1" i="3"/>
  <c r="A2" i="3"/>
  <c r="A3" i="3"/>
  <c r="B4" i="3"/>
  <c r="C4" i="3"/>
  <c r="D4" i="3"/>
  <c r="E4" i="3"/>
  <c r="F4" i="3"/>
  <c r="G4" i="3"/>
  <c r="A5" i="3"/>
  <c r="B5" i="3"/>
  <c r="C5" i="3"/>
  <c r="E5" i="3"/>
  <c r="G5" i="3"/>
  <c r="A6" i="3"/>
  <c r="B6" i="3"/>
  <c r="C6" i="3"/>
  <c r="E6" i="3"/>
  <c r="G6" i="3"/>
  <c r="A7" i="3"/>
  <c r="B7" i="3"/>
  <c r="C7" i="3"/>
  <c r="E7" i="3"/>
  <c r="G7" i="3"/>
  <c r="A1" i="4"/>
  <c r="A2" i="4"/>
  <c r="A3" i="4"/>
  <c r="B5" i="4"/>
  <c r="B7" i="4"/>
  <c r="B9" i="4"/>
  <c r="B11" i="4"/>
  <c r="B13" i="4"/>
  <c r="B15" i="4"/>
  <c r="B17" i="4"/>
  <c r="B19" i="4"/>
  <c r="B21" i="4"/>
  <c r="B23" i="4"/>
  <c r="B25" i="4"/>
  <c r="B27" i="4"/>
  <c r="B29" i="4"/>
  <c r="B31" i="4"/>
  <c r="B33" i="4"/>
  <c r="A1" i="5"/>
  <c r="A2" i="5"/>
  <c r="A3" i="5"/>
  <c r="A4" i="5"/>
  <c r="B5" i="5"/>
  <c r="C5" i="5"/>
  <c r="D5" i="5"/>
  <c r="A6" i="5"/>
  <c r="B6" i="5"/>
  <c r="C6" i="5"/>
  <c r="D6" i="5"/>
  <c r="A7" i="5"/>
  <c r="B7" i="5"/>
  <c r="C7" i="5"/>
  <c r="D7" i="5"/>
  <c r="A8" i="5"/>
  <c r="B8" i="5"/>
  <c r="C8" i="5"/>
  <c r="D8" i="5"/>
  <c r="A9" i="5"/>
  <c r="B9" i="5"/>
  <c r="C9" i="5"/>
  <c r="D9" i="5"/>
  <c r="A1" i="6"/>
  <c r="A2" i="6"/>
  <c r="A3" i="6"/>
  <c r="B1" i="7"/>
  <c r="D1" i="7"/>
  <c r="F1" i="7"/>
  <c r="H1" i="7"/>
  <c r="J1" i="7"/>
  <c r="L1" i="7"/>
  <c r="N1" i="7"/>
  <c r="P1" i="7"/>
  <c r="R1" i="7"/>
  <c r="T1" i="7"/>
  <c r="V1" i="7"/>
  <c r="X1" i="7"/>
  <c r="Z1" i="7"/>
  <c r="AB1" i="7"/>
  <c r="AD1" i="7"/>
  <c r="AF1" i="7"/>
  <c r="AH1" i="7"/>
  <c r="AJ1" i="7"/>
  <c r="AL1" i="7"/>
  <c r="AN1" i="7"/>
  <c r="AP1" i="7"/>
  <c r="AR1" i="7"/>
  <c r="AT1" i="7"/>
  <c r="AV1" i="7"/>
  <c r="AX1" i="7"/>
  <c r="AZ1" i="7"/>
  <c r="BB1" i="7"/>
  <c r="BD1" i="7"/>
  <c r="BF1" i="7"/>
  <c r="BH1" i="7"/>
  <c r="BJ1" i="7"/>
  <c r="BL1" i="7"/>
  <c r="B2" i="7"/>
  <c r="D2" i="7"/>
  <c r="F2" i="7"/>
  <c r="H2" i="7"/>
  <c r="J2" i="7"/>
  <c r="L2" i="7"/>
  <c r="N2" i="7"/>
  <c r="P2" i="7"/>
  <c r="R2" i="7"/>
  <c r="T2" i="7"/>
  <c r="V2" i="7"/>
  <c r="X2" i="7"/>
  <c r="Z2" i="7"/>
  <c r="AB2" i="7"/>
  <c r="B3" i="7"/>
  <c r="D3" i="7"/>
  <c r="F3" i="7"/>
  <c r="H3" i="7"/>
  <c r="J3" i="7"/>
  <c r="L3" i="7"/>
  <c r="N3" i="7"/>
  <c r="B4" i="7"/>
  <c r="D4" i="7"/>
  <c r="F4" i="7"/>
  <c r="H4" i="7"/>
  <c r="J4" i="7"/>
  <c r="L4" i="7"/>
  <c r="N4" i="7"/>
  <c r="P4" i="7"/>
  <c r="R4" i="7"/>
  <c r="T4" i="7"/>
  <c r="V4" i="7"/>
  <c r="X4" i="7"/>
  <c r="Z4" i="7"/>
  <c r="AB4" i="7"/>
  <c r="AD4" i="7"/>
  <c r="AF4" i="7"/>
  <c r="AH4" i="7"/>
  <c r="AJ4" i="7"/>
  <c r="AL4" i="7"/>
  <c r="AN4" i="7"/>
  <c r="AP4" i="7"/>
  <c r="AR4" i="7"/>
  <c r="AT4" i="7"/>
  <c r="AV4" i="7"/>
  <c r="AX4" i="7"/>
  <c r="AZ4" i="7"/>
  <c r="BB4" i="7"/>
  <c r="BD4" i="7"/>
  <c r="BF4" i="7"/>
  <c r="BH4" i="7"/>
  <c r="BJ4" i="7"/>
  <c r="BL4" i="7"/>
  <c r="B5" i="7"/>
  <c r="D5" i="7"/>
  <c r="F5" i="7"/>
  <c r="H5" i="7"/>
  <c r="J5" i="7"/>
  <c r="L5" i="7"/>
  <c r="N5" i="7"/>
  <c r="P5" i="7"/>
  <c r="R5" i="7"/>
  <c r="T5" i="7"/>
  <c r="V5" i="7"/>
  <c r="C21" i="1"/>
  <c r="C19" i="1"/>
  <c r="D7" i="2" s="1"/>
  <c r="C15" i="2" l="1"/>
  <c r="C51" i="1" s="1"/>
  <c r="D15" i="2"/>
  <c r="D51" i="1" s="1"/>
  <c r="D8" i="2"/>
  <c r="B8" i="2"/>
  <c r="C8" i="2"/>
  <c r="C7" i="2"/>
  <c r="B7" i="2"/>
  <c r="C18" i="1"/>
  <c r="B6" i="2" l="1"/>
  <c r="B9" i="2" s="1"/>
  <c r="D5" i="3" s="1"/>
  <c r="F5" i="3" s="1"/>
  <c r="C6" i="2"/>
  <c r="C9" i="2" s="1"/>
  <c r="D6" i="3" s="1"/>
  <c r="F6" i="3" s="1"/>
  <c r="D6" i="2"/>
  <c r="D9" i="2" s="1"/>
  <c r="D7" i="3" s="1"/>
  <c r="F7" i="3" s="1"/>
</calcChain>
</file>

<file path=xl/comments1.xml><?xml version="1.0" encoding="utf-8"?>
<comments xmlns="http://schemas.openxmlformats.org/spreadsheetml/2006/main">
  <authors>
    <author>HIC</author>
  </authors>
  <commentList>
    <comment ref="B9" authorId="0" shapeId="0">
      <text>
        <r>
          <rPr>
            <b/>
            <sz val="8"/>
            <rFont val="Arial"/>
            <family val="2"/>
          </rPr>
          <t>Name of the employer for each opportunity
(variable Employer)</t>
        </r>
      </text>
    </comment>
    <comment ref="C9" authorId="0" shapeId="0">
      <text>
        <r>
          <rPr>
            <b/>
            <sz val="8"/>
            <rFont val="Arial"/>
            <family val="2"/>
          </rPr>
          <t>Job title for each opportunity
(variable Job_Title)</t>
        </r>
      </text>
    </comment>
    <comment ref="D9" authorId="0" shapeId="0">
      <text>
        <r>
          <rPr>
            <b/>
            <sz val="8"/>
            <rFont val="Arial"/>
            <family val="2"/>
          </rPr>
          <t>The probability that an opportunity will be
offered
(variable Job_Probability)</t>
        </r>
      </text>
    </comment>
    <comment ref="E9" authorId="0" shapeId="0">
      <text>
        <r>
          <rPr>
            <b/>
            <sz val="8"/>
            <rFont val="Arial"/>
            <family val="2"/>
          </rPr>
          <t>Most recent date in which you updated information
for each opportunity
(variable Job_Date_Updated)</t>
        </r>
      </text>
    </comment>
    <comment ref="B17" authorId="0" shapeId="0">
      <text>
        <r>
          <rPr>
            <b/>
            <sz val="8"/>
            <rFont val="Arial"/>
            <family val="2"/>
          </rPr>
          <t>Weights that you assign to each evaluation
criterion, to indicate how important it is in
evaluating oppportunities
(variable Weights)</t>
        </r>
      </text>
    </comment>
    <comment ref="C17" authorId="0" shapeId="0">
      <text>
        <r>
          <rPr>
            <b/>
            <sz val="8"/>
            <rFont val="Arial"/>
            <family val="2"/>
          </rPr>
          <t>The weights you assigned to each evaluation
criterion, but normalized so the sum of all the
weights is 1
(variable Weights_Normed)</t>
        </r>
      </text>
    </comment>
    <comment ref="B26" authorId="0" shapeId="0">
      <text>
        <r>
          <rPr>
            <b/>
            <sz val="8"/>
            <rFont val="Arial"/>
            <family val="2"/>
          </rPr>
          <t>Your ratings of each opportunity on each
evaluation criterion
(variable Job_Ratings)</t>
        </r>
      </text>
    </comment>
    <comment ref="C26" authorId="0" shapeId="0">
      <text>
        <r>
          <rPr>
            <b/>
            <sz val="8"/>
            <rFont val="Arial"/>
            <family val="2"/>
          </rPr>
          <t>(variable Oppy_Rating_Comments)</t>
        </r>
      </text>
    </comment>
    <comment ref="A44" authorId="0" shapeId="0">
      <text>
        <r>
          <rPr>
            <b/>
            <sz val="8"/>
            <rFont val="Arial"/>
            <family val="2"/>
          </rPr>
          <t>A number that reflects how risk averse you are. We
recommend a number between 0 and 1. 0 means you
only care about the expected (average) return in
an uncertain situation. 1 means you will accept a
somewhat lower expected return if that can reduce
the variance of the return.
(variable Risk_Aversion)</t>
        </r>
      </text>
    </comment>
    <comment ref="A47" authorId="0" shapeId="0">
      <text>
        <r>
          <rPr>
            <b/>
            <sz val="8"/>
            <rFont val="Arial"/>
            <family val="2"/>
          </rPr>
          <t>The standard deviation in your ratings is a
measure of how inaccurate your ratings of
opportunities on each criterion are
(variable Std_Dev_Ratings)</t>
        </r>
      </text>
    </comment>
  </commentList>
</comments>
</file>

<file path=xl/comments2.xml><?xml version="1.0" encoding="utf-8"?>
<comments xmlns="http://schemas.openxmlformats.org/spreadsheetml/2006/main">
  <authors>
    <author>HIC</author>
  </authors>
  <commentList>
    <comment ref="A5" authorId="0" shapeId="0">
      <text>
        <r>
          <rPr>
            <b/>
            <sz val="8"/>
            <rFont val="Arial"/>
            <family val="2"/>
          </rPr>
          <t>Normalized version of your ratings with the sum of
weights for the criteria summing to 1
(variable Job_Ratings_Norm_Wtd)</t>
        </r>
      </text>
    </comment>
    <comment ref="A11" authorId="0" shapeId="0">
      <text>
        <r>
          <rPr>
            <b/>
            <sz val="8"/>
            <rFont val="Arial"/>
            <family val="2"/>
          </rPr>
          <t>The variance in your ratings is a measure of how
much inaccurate your ratings affect the final
scores of alternatives
(variable Variance_Ratings)</t>
        </r>
      </text>
    </comment>
  </commentList>
</comments>
</file>

<file path=xl/comments3.xml><?xml version="1.0" encoding="utf-8"?>
<comments xmlns="http://schemas.openxmlformats.org/spreadsheetml/2006/main">
  <authors>
    <author>HIC</author>
  </authors>
  <commentList>
    <comment ref="B4" authorId="0" shapeId="0">
      <text>
        <r>
          <rPr>
            <b/>
            <sz val="8"/>
            <rFont val="Arial"/>
            <family val="2"/>
          </rPr>
          <t>Name of the employer for each opportunity
(variable Employer)</t>
        </r>
      </text>
    </comment>
    <comment ref="C4" authorId="0" shapeId="0">
      <text>
        <r>
          <rPr>
            <b/>
            <sz val="8"/>
            <rFont val="Arial"/>
            <family val="2"/>
          </rPr>
          <t>Job title for each opportunity
(variable Job_Title)</t>
        </r>
      </text>
    </comment>
    <comment ref="D4" authorId="0" shapeId="0">
      <text>
        <r>
          <rPr>
            <b/>
            <sz val="8"/>
            <rFont val="Arial"/>
            <family val="2"/>
          </rPr>
          <t>Final score or rating for each opportunity, with
no adjustment for uncertainty, based on your
ratings of each opportunity on each evaluation
criterion
(variable Job_Final_Score)</t>
        </r>
      </text>
    </comment>
    <comment ref="E4" authorId="0" shapeId="0">
      <text>
        <r>
          <rPr>
            <b/>
            <sz val="8"/>
            <rFont val="Arial"/>
            <family val="2"/>
          </rPr>
          <t>The probability that an opportunity will be
offered
(variable Job_Probability)</t>
        </r>
      </text>
    </comment>
    <comment ref="F4" authorId="0" shapeId="0">
      <text>
        <r>
          <rPr>
            <b/>
            <sz val="8"/>
            <rFont val="Arial"/>
            <family val="2"/>
          </rPr>
          <t>Final score for each decision alternative,
including reduction for risk
(variable Job_Final_Score_Risk_Adjusted)</t>
        </r>
      </text>
    </comment>
    <comment ref="G4" authorId="0" shapeId="0">
      <text>
        <r>
          <rPr>
            <b/>
            <sz val="8"/>
            <rFont val="Arial"/>
            <family val="2"/>
          </rPr>
          <t>Most recent date in which you updated information
for each opportunity
(variable Job_Date_Updated)</t>
        </r>
      </text>
    </comment>
  </commentList>
</comments>
</file>

<file path=xl/comments4.xml><?xml version="1.0" encoding="utf-8"?>
<comments xmlns="http://schemas.openxmlformats.org/spreadsheetml/2006/main">
  <authors>
    <author>HIC</author>
  </authors>
  <commentList>
    <comment ref="B5" authorId="0" shapeId="0">
      <text>
        <r>
          <rPr>
            <b/>
            <sz val="8"/>
            <rFont val="Arial"/>
            <family val="2"/>
          </rPr>
          <t>Name of the employer for each opportunity
(variable Employer)</t>
        </r>
      </text>
    </comment>
    <comment ref="B7" authorId="0" shapeId="0">
      <text>
        <r>
          <rPr>
            <b/>
            <sz val="8"/>
            <rFont val="Arial"/>
            <family val="2"/>
          </rPr>
          <t>Most recent date in which you updated information
for each opportunity
(variable Job_Date_Updated)</t>
        </r>
      </text>
    </comment>
    <comment ref="B9" authorId="0" shapeId="0">
      <text>
        <r>
          <rPr>
            <b/>
            <sz val="8"/>
            <rFont val="Arial"/>
            <family val="2"/>
          </rPr>
          <t>Final score or rating for each opportunity, with
no adjustment for uncertainty, based on your
ratings of each opportunity on each evaluation
criterion
(variable Job_Final_Score)</t>
        </r>
      </text>
    </comment>
    <comment ref="B11" authorId="0" shapeId="0">
      <text>
        <r>
          <rPr>
            <b/>
            <sz val="8"/>
            <rFont val="Arial"/>
            <family val="2"/>
          </rPr>
          <t>Final score for each decision alternative,
including reduction for risk
(variable Job_Final_Score_Risk_Adjusted)</t>
        </r>
      </text>
    </comment>
    <comment ref="B13" authorId="0" shapeId="0">
      <text>
        <r>
          <rPr>
            <b/>
            <sz val="8"/>
            <rFont val="Arial"/>
            <family val="2"/>
          </rPr>
          <t>One minus probability of the opportunity being
offered</t>
        </r>
      </text>
    </comment>
    <comment ref="B15" authorId="0" shapeId="0">
      <text>
        <r>
          <rPr>
            <b/>
            <sz val="8"/>
            <rFont val="Arial"/>
            <family val="2"/>
          </rPr>
          <t>The probability that an opportunity will be
offered
(variable Job_Probability)</t>
        </r>
      </text>
    </comment>
    <comment ref="B17" authorId="0" shapeId="0">
      <text>
        <r>
          <rPr>
            <b/>
            <sz val="8"/>
            <rFont val="Arial"/>
            <family val="2"/>
          </rPr>
          <t>Your ratings of each opportunity on each
evaluation criterion
(variable Job_Ratings)</t>
        </r>
      </text>
    </comment>
    <comment ref="B19" authorId="0" shapeId="0">
      <text>
        <r>
          <rPr>
            <b/>
            <sz val="8"/>
            <rFont val="Arial"/>
            <family val="2"/>
          </rPr>
          <t>Normalized version of your ratings with the sum of
weights for the criteria summing to 1
(variable Job_Ratings_Norm_Wtd)</t>
        </r>
      </text>
    </comment>
    <comment ref="B21" authorId="0" shapeId="0">
      <text>
        <r>
          <rPr>
            <b/>
            <sz val="8"/>
            <rFont val="Arial"/>
            <family val="2"/>
          </rPr>
          <t>Job title for each opportunity
(variable Job_Title)</t>
        </r>
      </text>
    </comment>
    <comment ref="B23" authorId="0" shapeId="0">
      <text>
        <r>
          <rPr>
            <b/>
            <sz val="8"/>
            <rFont val="Arial"/>
            <family val="2"/>
          </rPr>
          <t>(variable Oppy_Rating_Comments)</t>
        </r>
      </text>
    </comment>
    <comment ref="B25" authorId="0" shapeId="0">
      <text>
        <r>
          <rPr>
            <b/>
            <sz val="8"/>
            <rFont val="Arial"/>
            <family val="2"/>
          </rPr>
          <t>A number that reflects how risk averse you are. We
recommend a number between 0 and 1. 0 means you
only care about the expected (average) return in
an uncertain situation. 1 means you will accept a
somewhat lower expected return if that can reduce
the variance of the return.
(variable Risk_Aversion)</t>
        </r>
      </text>
    </comment>
    <comment ref="B27" authorId="0" shapeId="0">
      <text>
        <r>
          <rPr>
            <b/>
            <sz val="8"/>
            <rFont val="Arial"/>
            <family val="2"/>
          </rPr>
          <t>The standard deviation in your ratings is a
measure of how inaccurate your ratings of
opportunities on each criterion are
(variable Std_Dev_Ratings)</t>
        </r>
      </text>
    </comment>
    <comment ref="B29" authorId="0" shapeId="0">
      <text>
        <r>
          <rPr>
            <b/>
            <sz val="8"/>
            <rFont val="Arial"/>
            <family val="2"/>
          </rPr>
          <t>The variance in your ratings is a measure of how
much inaccurate your ratings affect the final
scores of alternatives
(variable Variance_Ratings)</t>
        </r>
      </text>
    </comment>
    <comment ref="B31" authorId="0" shapeId="0">
      <text>
        <r>
          <rPr>
            <b/>
            <sz val="8"/>
            <rFont val="Arial"/>
            <family val="2"/>
          </rPr>
          <t>Weights that you assign to each evaluation
criterion, to indicate how important it is in
evaluating oppportunities
(variable Weights)</t>
        </r>
      </text>
    </comment>
    <comment ref="B33" authorId="0" shapeId="0">
      <text>
        <r>
          <rPr>
            <b/>
            <sz val="8"/>
            <rFont val="Arial"/>
            <family val="2"/>
          </rPr>
          <t>The weights you assigned to each evaluation
criterion, but normalized so the sum of all the
weights is 1
(variable Weights_Normed)</t>
        </r>
      </text>
    </comment>
  </commentList>
</comments>
</file>

<file path=xl/comments5.xml><?xml version="1.0" encoding="utf-8"?>
<comments xmlns="http://schemas.openxmlformats.org/spreadsheetml/2006/main">
  <authors>
    <author>HIC</author>
  </authors>
  <commentList>
    <comment ref="A4" authorId="0" shapeId="0">
      <text>
        <r>
          <rPr>
            <b/>
            <sz val="8"/>
            <rFont val="Arial"/>
            <family val="2"/>
          </rPr>
          <t>(variable Oppy_Rating_Comments)</t>
        </r>
      </text>
    </comment>
  </commentList>
</comments>
</file>

<file path=xl/sharedStrings.xml><?xml version="1.0" encoding="utf-8"?>
<sst xmlns="http://schemas.openxmlformats.org/spreadsheetml/2006/main" count="264" uniqueCount="221">
  <si>
    <t>Risk_Aversion[]|</t>
  </si>
  <si>
    <t>:A:-1:Std_Dev_Ratings</t>
  </si>
  <si>
    <t>A hierarchical list of criteria on which the alternatives are evaluated</t>
  </si>
  <si>
    <t>Employer</t>
  </si>
  <si>
    <t>Name of the employer for each opportunity</t>
  </si>
  <si>
    <t>:A:0:Weights_Normed</t>
  </si>
  <si>
    <t>Normalized version of your ratings with the sum of weights for the criteria summing to 1</t>
  </si>
  <si>
    <t>Oppy_Rating_Comments["Opportunities.Opportunity_3", "Criteria.Job"]|=" "</t>
  </si>
  <si>
    <t>Last Updated</t>
  </si>
  <si>
    <t>Weights that you assign to each evaluation criterion, to indicate how important it is in evaluating oppportunities</t>
  </si>
  <si>
    <t>Criteria1</t>
  </si>
  <si>
    <t>:A:0:Variance_Ratings</t>
  </si>
  <si>
    <t>Oppy_Rating_Comments["Opportunities.Opportunity_2", "Criteria.Company"]|=" "</t>
  </si>
  <si>
    <t>Comments</t>
  </si>
  <si>
    <t>Std_Dev_Ratings["Criteria.Compensation", "Opportunities.Opportunity_1"]|=0</t>
  </si>
  <si>
    <t xml:space="preserve">  Opportunity_2</t>
  </si>
  <si>
    <t>One minus probability of the opportunity being offered</t>
  </si>
  <si>
    <t>:D:0:Criteria.Company</t>
  </si>
  <si>
    <t>:D:0:Opportunities</t>
  </si>
  <si>
    <t>" "</t>
  </si>
  <si>
    <t>Employer["Opportunities.Opportunity_2"]|=" "</t>
  </si>
  <si>
    <t>Risk-Adjusted Score</t>
  </si>
  <si>
    <t xml:space="preserve">  Company</t>
  </si>
  <si>
    <t>Opportunity 3</t>
  </si>
  <si>
    <t>:WS:</t>
  </si>
  <si>
    <t>Std_Dev_Ratings["Criteria.Compensation", "Opportunities.Opportunity_2"]|=0</t>
  </si>
  <si>
    <t>:D:2:Criteria.Company</t>
  </si>
  <si>
    <t>Display Label</t>
  </si>
  <si>
    <t>The probability that an opportunity will be offered</t>
  </si>
  <si>
    <t>Oppy_Rating_Comments</t>
  </si>
  <si>
    <t>Std_Dev_Ratings["Criteria.Compensation", "Opportunities.Opportunity_3"]|=0</t>
  </si>
  <si>
    <t>Opportunities, Criteria</t>
  </si>
  <si>
    <t>:A:-1:Job_Title</t>
  </si>
  <si>
    <t>Your ratings of each opportunity on each evaluation criterion</t>
  </si>
  <si>
    <t>Display As</t>
  </si>
  <si>
    <t>Total As</t>
  </si>
  <si>
    <t>A number that reflects how risk averse you are. We recommend a number between 0 and 1. 0 means you only care about the expected (average) return in an uncertain situation. 1 means you will accept a somewhat lower expected return if that can reduce the variance of the return.</t>
  </si>
  <si>
    <t>Job_Title["Opportunities.Opportunity_2"]|=" "</t>
  </si>
  <si>
    <t>Variable</t>
  </si>
  <si>
    <t>Job_Probability["Opportunities.Opportunity_3"]|</t>
  </si>
  <si>
    <t>:D:2:Opportunities.Opportunity_1</t>
  </si>
  <si>
    <t>Oppy_Rating_Comments["Opportunities.Opportunity_2", "Criteria.Compensation"]|=" "</t>
  </si>
  <si>
    <t>Job_Ratings</t>
  </si>
  <si>
    <t>:A:0:Oppy_Rating_Comments</t>
  </si>
  <si>
    <t>Job_Ratings["Opportunities.Opportunity_3", "Criteria.Company"]|=0</t>
  </si>
  <si>
    <t>:A:0:Std_Dev_Ratings</t>
  </si>
  <si>
    <t>:A:-1:Job_Final_Score_Risk_Adjusted</t>
  </si>
  <si>
    <t>Job_Ratings["Opportunities.Opportunity_2", "Criteria.Company"]|=0</t>
  </si>
  <si>
    <t>Job_Ratings["Opportunities.Opportunity_1", "Criteria.Company"]|=0</t>
  </si>
  <si>
    <t>Job_Date_Updated</t>
  </si>
  <si>
    <t>Job_Ratings["Opportunities.Opportunity_1", "Criteria.Job"]|=0</t>
  </si>
  <si>
    <t>Job_Ratings["Opportunities.Opportunity_3", "Criteria.Compensation"]|=0</t>
  </si>
  <si>
    <t>Weights["Criteria.Job"]|=5</t>
  </si>
  <si>
    <t>Employer["Opportunities.Opportunity_3"]|=" "</t>
  </si>
  <si>
    <t>Variance of Ratings</t>
  </si>
  <si>
    <t>:D:0:Opportunities.Opportunity_2</t>
  </si>
  <si>
    <t>Criteria</t>
  </si>
  <si>
    <t>:A:0:Job_Probability</t>
  </si>
  <si>
    <t>:A:-1:Job_Ratings</t>
  </si>
  <si>
    <t>Job</t>
  </si>
  <si>
    <t>Oppy_Rating_Comments["Opportunities.Opportunity_2", "Criteria.Job"]|=" "</t>
  </si>
  <si>
    <t>:A:0:Employer</t>
  </si>
  <si>
    <t>Opportunity 2</t>
  </si>
  <si>
    <t>Level As</t>
  </si>
  <si>
    <t>Opportunity 1</t>
  </si>
  <si>
    <t>Oppy_Rating_Comments["Opportunities.Opportunity_1", "Criteria.Job"]|=" "</t>
  </si>
  <si>
    <t>Std_Dev_Ratings["Criteria.Job", "Opportunities.Opportunity_3"]|=0</t>
  </si>
  <si>
    <t>Job_Offer_1MinusProb</t>
  </si>
  <si>
    <t>:A:-1:Variance_Ratings</t>
  </si>
  <si>
    <t>Roll-up:</t>
  </si>
  <si>
    <t>Job_Ratings["Opportunities.Opportunity_2", "Criteria.Compensation"]|=0</t>
  </si>
  <si>
    <t>A list of potential employment opportunities</t>
  </si>
  <si>
    <t>Job_Date_Updated["Opportunities.Opportunity_3"]|</t>
  </si>
  <si>
    <t>Final score for each decision alternative, including reduction for risk</t>
  </si>
  <si>
    <t>:A:-1:Weights</t>
  </si>
  <si>
    <t>:D:2:Opportunities</t>
  </si>
  <si>
    <t>1-Job_Probability</t>
  </si>
  <si>
    <t>:A:-1:Job_Date_Updated</t>
  </si>
  <si>
    <t>Display Item As</t>
  </si>
  <si>
    <t>Std_Dev_Ratings^2</t>
  </si>
  <si>
    <t>:D:2:Criteria</t>
  </si>
  <si>
    <t>Uncertainty in Ratings</t>
  </si>
  <si>
    <t>Normalized Weights</t>
  </si>
  <si>
    <t>:A:0:Job_Ratings</t>
  </si>
  <si>
    <t>sqrt(Variance_Ratings)</t>
  </si>
  <si>
    <t>Job_Date_Updated["Opportunities.Opportunity_2"]|</t>
  </si>
  <si>
    <t>The standard deviation in your ratings is a measure of how inaccurate your ratings of opportunities on each criterion are</t>
  </si>
  <si>
    <t>Weights/Weights["Criteria"]</t>
  </si>
  <si>
    <t>Job_Final_Score_Risk_Adjusted</t>
  </si>
  <si>
    <t>Weights["Criteria.Compensation"]|=5</t>
  </si>
  <si>
    <t>:A:0:Job_Final_Score</t>
  </si>
  <si>
    <t>Score</t>
  </si>
  <si>
    <t>Std_Dev_Ratings["Criteria.Job", "Opportunities.Opportunity_1"]|=0</t>
  </si>
  <si>
    <t>Oppy_Rating_Comments["Opportunities.Opportunity_3", "Criteria.Company"]|=" "</t>
  </si>
  <si>
    <t>Std_Dev_Ratings["Criteria.Company", "Opportunities.Opportunity_1"]|=0</t>
  </si>
  <si>
    <t>Job Ratings</t>
  </si>
  <si>
    <t>:A:-1:Job_Final_Score</t>
  </si>
  <si>
    <t>:A:0:Job_Final_Score_Risk_Adjusted</t>
  </si>
  <si>
    <t>Job_Date_Updated["Opportunities.Opportunity_1"]|</t>
  </si>
  <si>
    <t>The weights you assigned to each evaluation criterion, but normalized so the sum of all the weights is 1</t>
  </si>
  <si>
    <t>Weights_Normed</t>
  </si>
  <si>
    <t>Compensation</t>
  </si>
  <si>
    <t>Job_Ratings["Opportunities.Opportunity_3", "Criteria.Job"]|=0</t>
  </si>
  <si>
    <t>Oppy_Rating_Comments["Opportunities.Opportunity_1", "Criteria.Company"]|=" "</t>
  </si>
  <si>
    <t>:D:0:Criteria.Job</t>
  </si>
  <si>
    <t>:A:0:Risk_Aversion</t>
  </si>
  <si>
    <t>:D:0:Criteria.Compensation</t>
  </si>
  <si>
    <t>Weights</t>
  </si>
  <si>
    <t>Job_Probability["Opportunities.Opportunity_1"]|</t>
  </si>
  <si>
    <t>Oppy_Rating_Comments["Opportunities.Opportunity_1", "Criteria.Compensation"]|=" "</t>
  </si>
  <si>
    <t>Criteria, Opportunities</t>
  </si>
  <si>
    <t>Job_Title["Opportunities.Opportunity_3"]|=" "</t>
  </si>
  <si>
    <t>Std_Dev_Ratings["Criteria.Company", "Opportunities.Opportunity_3"]|=0</t>
  </si>
  <si>
    <t>Job_Final_Score</t>
  </si>
  <si>
    <t>Oppy_Rating_Comments["Opportunities.Opportunity_3", "Criteria.Compensation"]|=" "</t>
  </si>
  <si>
    <t>Job_Probability</t>
  </si>
  <si>
    <t>Risk Aversion</t>
  </si>
  <si>
    <t>Dimension Index</t>
  </si>
  <si>
    <t>The variance in your ratings is a measure of how much inaccurate your ratings affect the final scores of alternatives</t>
  </si>
  <si>
    <t>Dimension (item)</t>
  </si>
  <si>
    <t>Job Title</t>
  </si>
  <si>
    <t>Job_Title</t>
  </si>
  <si>
    <t>:A:0:Job_Ratings_Norm_Wtd</t>
  </si>
  <si>
    <t>Opportunity</t>
  </si>
  <si>
    <t>:D:0:Opportunities.Opportunity_3</t>
  </si>
  <si>
    <t>Total</t>
  </si>
  <si>
    <t>Most recent date in which you updated information for each opportunity</t>
  </si>
  <si>
    <t>:D:1:Opportunities</t>
  </si>
  <si>
    <t>:A:-1:Job_Ratings_Norm_Wtd</t>
  </si>
  <si>
    <t>:A:0:Job_Offer_1MinusProb</t>
  </si>
  <si>
    <t>Job_Ratings*Weights_Normed</t>
  </si>
  <si>
    <t>:D:-1:Criteria</t>
  </si>
  <si>
    <t>:D:0:Opportunities.Opportunity_1</t>
  </si>
  <si>
    <t>Job_Title["Opportunities.Opportunity_1"]|=" "</t>
  </si>
  <si>
    <t>:A:-1:Weights_Normed</t>
  </si>
  <si>
    <t>Std_Dev_Ratings["Criteria.Job", "Opportunities.Opportunity_2"]|=0</t>
  </si>
  <si>
    <t>Job Probability</t>
  </si>
  <si>
    <t>:A:0:Job_Date_Updated</t>
  </si>
  <si>
    <t>Comment</t>
  </si>
  <si>
    <t>Job Ratings Norm Wtd</t>
  </si>
  <si>
    <t>Job title for each opportunity</t>
  </si>
  <si>
    <t>:A:0:Weights</t>
  </si>
  <si>
    <t>Opportunities</t>
  </si>
  <si>
    <t>Weights (&gt;=0)</t>
  </si>
  <si>
    <t>Job_Ratings["Opportunities.Opportunity_1", "Criteria.Compensation"]|=0</t>
  </si>
  <si>
    <t>:D:0:Criteria</t>
  </si>
  <si>
    <t>(Job_Final_Score-Risk_Aversion*Variance_Ratings["Criteria"])*Job_Probability</t>
  </si>
  <si>
    <t>Employer["Opportunities.Opportunity_1"]|=" "</t>
  </si>
  <si>
    <t xml:space="preserve">  Compensation</t>
  </si>
  <si>
    <t>Job_Ratings_Norm_Wtd</t>
  </si>
  <si>
    <t>Job_Probability["Opportunities.Opportunity_2"]|</t>
  </si>
  <si>
    <t>:A:-1:Employer</t>
  </si>
  <si>
    <t>:A:-1:Oppy_Rating_Comments</t>
  </si>
  <si>
    <t>:A:-1:Job_Probability</t>
  </si>
  <si>
    <t>:A:-1:Job_Offer_1MinusProb</t>
  </si>
  <si>
    <t>:A:0:Job_Title</t>
  </si>
  <si>
    <t>:A:-1:Risk_Aversion</t>
  </si>
  <si>
    <t>Final score or rating for each opportunity, with no adjustment for uncertainty, based on your ratings of each opportunity on each evaluation criterion</t>
  </si>
  <si>
    <t>Variance_Ratings</t>
  </si>
  <si>
    <t>Employer / Client</t>
  </si>
  <si>
    <t>Risk_Aversion</t>
  </si>
  <si>
    <t>:D:-1:Opportunities</t>
  </si>
  <si>
    <t xml:space="preserve">  Opportunity_3</t>
  </si>
  <si>
    <t xml:space="preserve">  Opportunity_1</t>
  </si>
  <si>
    <t>Company</t>
  </si>
  <si>
    <t>:D:1:Criteria</t>
  </si>
  <si>
    <t xml:space="preserve">  Job</t>
  </si>
  <si>
    <t>Formula / Data</t>
  </si>
  <si>
    <t>Job_Ratings["Opportunities.Opportunity_2", "Criteria.Job"]|=0</t>
  </si>
  <si>
    <t>Std_Dev_Ratings</t>
  </si>
  <si>
    <t>Data:</t>
  </si>
  <si>
    <t>Std_Dev_Ratings["Criteria.Company", "Opportunities.Opportunity_2"]|=0</t>
  </si>
  <si>
    <t>Weights["Criteria.Company"]|=5</t>
  </si>
  <si>
    <t>Evaluation and Ranking of Job Opportunities</t>
  </si>
  <si>
    <t>You can customize this template by filling in a simple form, without editing a spreadsheet.</t>
  </si>
  <si>
    <r>
      <t xml:space="preserve">A </t>
    </r>
    <r>
      <rPr>
        <b/>
        <i/>
        <sz val="10"/>
        <rFont val="Arial"/>
        <family val="2"/>
      </rPr>
      <t>customized</t>
    </r>
    <r>
      <rPr>
        <b/>
        <sz val="10"/>
        <rFont val="Arial"/>
        <family val="2"/>
      </rPr>
      <t xml:space="preserve"> template</t>
    </r>
    <r>
      <rPr>
        <sz val="10"/>
        <rFont val="Arial"/>
        <family val="2"/>
      </rPr>
      <t xml:space="preserve"> is a flexible model that you can adapt to your situation by filling in a simple form, without editing a spreadsheet or its formulas. For example, you can specify time range and time grain; number and names of items in a dimension (such as your products and product families); and include or exclude major features. The resulting spreadsheet matches your needs better than any standard template.</t>
    </r>
  </si>
  <si>
    <t>Get a customized version of this template on our website.</t>
  </si>
  <si>
    <t>ModelSheet provides you with customized templates in three ways.</t>
  </si>
  <si>
    <t>1. Order a customized version of this template.</t>
  </si>
  <si>
    <t>Click "+" for more information.</t>
  </si>
  <si>
    <r>
      <rPr>
        <sz val="10"/>
        <rFont val="Times New Roman"/>
        <family val="1"/>
      </rPr>
      <t>•</t>
    </r>
    <r>
      <rPr>
        <sz val="10"/>
        <rFont val="Arial"/>
        <family val="2"/>
      </rPr>
      <t xml:space="preserve"> You can specify custom features by filling out a simple form. (Click on "+" for more information.)</t>
    </r>
  </si>
  <si>
    <t>Precise customizations vary from template to template. Examples:</t>
  </si>
  <si>
    <r>
      <rPr>
        <sz val="10"/>
        <rFont val="Calibri"/>
        <family val="2"/>
      </rPr>
      <t>−</t>
    </r>
    <r>
      <rPr>
        <sz val="10"/>
        <rFont val="Arial"/>
        <family val="2"/>
      </rPr>
      <t xml:space="preserve"> Specify the starting time, time range, time grain and rollup time grains (such as annual sums).</t>
    </r>
  </si>
  <si>
    <r>
      <rPr>
        <sz val="10"/>
        <rFont val="Times New Roman"/>
        <family val="1"/>
      </rPr>
      <t>−</t>
    </r>
    <r>
      <rPr>
        <sz val="10"/>
        <rFont val="Arial"/>
        <family val="2"/>
      </rPr>
      <t xml:space="preserve"> Specify the items in a dimension and levels of hierarchy (such as product families and products).</t>
    </r>
  </si>
  <si>
    <r>
      <rPr>
        <sz val="10"/>
        <rFont val="Times New Roman"/>
        <family val="1"/>
      </rPr>
      <t>−</t>
    </r>
    <r>
      <rPr>
        <sz val="10"/>
        <rFont val="Arial"/>
        <family val="2"/>
      </rPr>
      <t xml:space="preserve"> Include or exclude entire sub-models in the template.</t>
    </r>
  </si>
  <si>
    <r>
      <rPr>
        <sz val="10"/>
        <rFont val="Calibri"/>
        <family val="2"/>
      </rPr>
      <t>−</t>
    </r>
    <r>
      <rPr>
        <sz val="10"/>
        <rFont val="Arial"/>
        <family val="2"/>
      </rPr>
      <t xml:space="preserve"> These features </t>
    </r>
    <r>
      <rPr>
        <sz val="10"/>
        <rFont val="Arial"/>
        <family val="2"/>
      </rPr>
      <t>address the most serious problem with conventional spreadsheet templates: You can
   customize a template in many ways without having to interpret and edit numerous cell formulas.</t>
    </r>
  </si>
  <si>
    <r>
      <rPr>
        <sz val="10"/>
        <rFont val="Times New Roman"/>
        <family val="1"/>
      </rPr>
      <t>•</t>
    </r>
    <r>
      <rPr>
        <sz val="10"/>
        <rFont val="Arial"/>
        <family val="2"/>
      </rPr>
      <t xml:space="preserve"> You can edit many aspects of your Excel template after receiving it. (Click on "+" for more information.)</t>
    </r>
  </si>
  <si>
    <r>
      <rPr>
        <sz val="10"/>
        <rFont val="Times New Roman"/>
        <family val="1"/>
      </rPr>
      <t>−</t>
    </r>
    <r>
      <rPr>
        <sz val="10"/>
        <rFont val="Arial"/>
        <family val="2"/>
      </rPr>
      <t xml:space="preserve"> Edit input data in clearly marked input cells.</t>
    </r>
  </si>
  <si>
    <r>
      <rPr>
        <sz val="10"/>
        <rFont val="Times New Roman"/>
        <family val="1"/>
      </rPr>
      <t>−</t>
    </r>
    <r>
      <rPr>
        <sz val="10"/>
        <rFont val="Arial"/>
        <family val="2"/>
      </rPr>
      <t xml:space="preserve"> Edit the model start date of a template, so your template is not out of date when the start date changes.</t>
    </r>
  </si>
  <si>
    <r>
      <rPr>
        <sz val="10"/>
        <rFont val="Times New Roman"/>
        <family val="1"/>
      </rPr>
      <t>−</t>
    </r>
    <r>
      <rPr>
        <sz val="10"/>
        <rFont val="Arial"/>
        <family val="2"/>
      </rPr>
      <t xml:space="preserve"> Edit names of dimension items in once place (such as products, departments, expense accounts).</t>
    </r>
  </si>
  <si>
    <r>
      <rPr>
        <sz val="10"/>
        <rFont val="Times New Roman"/>
        <family val="1"/>
      </rPr>
      <t>•</t>
    </r>
    <r>
      <rPr>
        <sz val="10"/>
        <rFont val="Arial"/>
        <family val="2"/>
      </rPr>
      <t xml:space="preserve"> ModelSheet Excel templates are easier to understand. (Click on "+" for more information.)</t>
    </r>
  </si>
  <si>
    <r>
      <rPr>
        <sz val="10"/>
        <rFont val="Calibri"/>
        <family val="2"/>
      </rPr>
      <t>−</t>
    </r>
    <r>
      <rPr>
        <sz val="10"/>
        <rFont val="Arial"/>
        <family val="2"/>
      </rPr>
      <t xml:space="preserve"> Each table has an Excel comment that provides a variable name and explains the variable. </t>
    </r>
  </si>
  <si>
    <r>
      <rPr>
        <sz val="10"/>
        <rFont val="Times New Roman"/>
        <family val="1"/>
      </rPr>
      <t>−</t>
    </r>
    <r>
      <rPr>
        <sz val="10"/>
        <rFont val="Arial"/>
        <family val="2"/>
      </rPr>
      <t xml:space="preserve"> Worksheet "Formulas" expresses the entire model with named variables and symbolic formulas. Although
   the symbolic formulas are not executable in Excel, they are what the model is made from in ModelSheet.</t>
    </r>
  </si>
  <si>
    <t>− You never need to read inscrutable cell formulas to understand a ModelSheet customized template.</t>
  </si>
  <si>
    <t>Explore our customized templates.</t>
  </si>
  <si>
    <t>2. If you want more customizations, retain ModelSheet Software to build them for you.</t>
  </si>
  <si>
    <r>
      <rPr>
        <sz val="10"/>
        <rFont val="Times New Roman"/>
        <family val="1"/>
      </rPr>
      <t>•</t>
    </r>
    <r>
      <rPr>
        <sz val="10"/>
        <rFont val="Arial"/>
        <family val="2"/>
      </rPr>
      <t xml:space="preserve"> </t>
    </r>
    <r>
      <rPr>
        <sz val="10"/>
        <rFont val="Arial"/>
        <family val="2"/>
      </rPr>
      <t>Our staff has extensive experience in many areas of business and engineering analysis.</t>
    </r>
  </si>
  <si>
    <t>• ModelSheet technology enables us to offer you more value for your consulting dollar.</t>
  </si>
  <si>
    <t>Learn more about consulting services.</t>
  </si>
  <si>
    <t>3. Use the ModelSheet Authoring Environment to build and customize your spreadsheet models.</t>
  </si>
  <si>
    <t>The ModelSheet Authoring Environment is a SaaS application for developing and maintaining business models and delivering them in conventional spreadsheets.</t>
  </si>
  <si>
    <t>Click "+" to learn more about ModelSheet technology that makes customized template possible.</t>
  </si>
  <si>
    <t>This Excel workbook was generated using ModelSheet, a revolutionary new spreadsheet technology. ModelSheet allows you to develop business models using readable formulas, while avoiding the details of cell addresses and hard-to-change sheet layouts. The end result is a conventional Excel workbook just like this one. We built ModelSheet because we believe that spreadsheets are a great way of communicating results but we think it's just too hard to use them to develop reliable, maintainable, expressive and collaborative models.</t>
  </si>
  <si>
    <t>You'll get a glimpse of ModelSheet's advantages when you take a look at the "Formulas" tab and realize how few separate, readable formulas are needed to produce all of the other worksheets. In addition to formulas, ModelSheet knows about the "dimensions" in your model (e.g., products, locations, departments) as well as the time series that you're using (e.g., 5 years in quarters.) ModelSheet raises the level of thinking and acting from individual cells to natural modeling concepts. It enhances model reliabilty, auditability and maintainability; it enables you to build models that better reflect your intentions; it allows easier collaboration between modelers, developers, and report users; and it improves productivity, especially when making changes to a model.</t>
  </si>
  <si>
    <t>The ModelSheet authoring environment raises the level of thinking and acting from individual cells to natural modeling concepts like variables, dimensions, time series and accounting types. It enhances model reliabilty, auditability and maintainability; it enables you to build models that better reflect your intentions; it allows easier collaboration between modelers, developers, and report users; and it improves productivity, especially when making changes to a model.</t>
  </si>
  <si>
    <t>We have more to tell you about ModelSheet and we'd like to hear about your needs for templates and models.</t>
  </si>
  <si>
    <t>Please visit our website at www.modelsheetsoft.com</t>
  </si>
  <si>
    <t>or contact us at info@modelsheetsoft.com.</t>
  </si>
  <si>
    <t>Description of the Model</t>
  </si>
  <si>
    <t>This application helps you to organize, evaluate, and rank job opportunities using your criteria, criterion weights, and your ratings for each opportunity on each criterion. It optionally factors in the probability of a job offer, uncertainties in your ratings, and your degree of risk aversion.</t>
  </si>
  <si>
    <t>The Standard Version may not include all the features listed.</t>
  </si>
  <si>
    <t>Inputs to the model include: (You can edit inputs in the darker blue cells in the workbook.)</t>
  </si>
  <si>
    <t>• A list of job alternatives (company name, position title)</t>
  </si>
  <si>
    <t>• A list of criteria for evaluating the job opportunities</t>
  </si>
  <si>
    <t>• A weighting factor for each evaluation criterion. The weights are the same for all job opportunities.</t>
  </si>
  <si>
    <t>• A quantitative rating of each  opportunity for each decision criterion. (We used a range of 0 - 10 for ratings).</t>
  </si>
  <si>
    <t>• The currently estimated probability that an offer of employment will be forthcoming.</t>
  </si>
  <si>
    <t>The key results are displayed on worksheet "Results."</t>
  </si>
  <si>
    <t>This Excel workbook was generated on September 13, 2010, except for this worksheet of comments.</t>
  </si>
  <si>
    <t>Copyright © 2009, 2010 ModelSheet Software, LLC</t>
  </si>
  <si>
    <t>ModelSheet and the ModelSheet logo are registered trademarks of ModelSheet Software,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</si>
</sst>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_);[Red]\(&quot;$&quot;#,##0\)"/>
    <numFmt numFmtId="165" formatCode="&quot;$&quot;#,##0.00_);[Red]\(&quot;$&quot;#,##0.00\)"/>
    <numFmt numFmtId="166" formatCode="#,##0%"/>
    <numFmt numFmtId="167" formatCode="#,##0.0%"/>
    <numFmt numFmtId="168" formatCode="&quot;$&quot;#,##0.000_);[Red]\(&quot;$&quot;#,##0.000\)"/>
    <numFmt numFmtId="169" formatCode="#,##0.0"/>
    <numFmt numFmtId="170" formatCode="&quot;$&quot;#,##0.0_);[Red]\(&quot;$&quot;#,##0.0\)"/>
    <numFmt numFmtId="171" formatCode="#,##0.000"/>
  </numFmts>
  <fonts count="18" x14ac:knownFonts="1">
    <font>
      <sz val="10"/>
      <name val="Arial"/>
      <family val="2"/>
    </font>
    <font>
      <sz val="10"/>
      <name val="Arial"/>
      <family val="2"/>
    </font>
    <font>
      <b/>
      <sz val="10"/>
      <color indexed="8"/>
      <name val="Arial"/>
      <family val="2"/>
    </font>
    <font>
      <sz val="8"/>
      <color indexed="8"/>
      <name val="Arial"/>
      <family val="2"/>
    </font>
    <font>
      <b/>
      <u/>
      <sz val="9"/>
      <color indexed="8"/>
      <name val="Arial"/>
      <family val="2"/>
    </font>
    <font>
      <b/>
      <sz val="8"/>
      <color indexed="8"/>
      <name val="Arial"/>
      <family val="2"/>
    </font>
    <font>
      <b/>
      <i/>
      <sz val="8"/>
      <color indexed="8"/>
      <name val="Arial"/>
      <family val="2"/>
    </font>
    <font>
      <i/>
      <sz val="8"/>
      <color indexed="8"/>
      <name val="Arial"/>
      <family val="2"/>
    </font>
    <font>
      <b/>
      <sz val="8"/>
      <name val="Arial"/>
      <family val="2"/>
    </font>
    <font>
      <u/>
      <sz val="10"/>
      <color theme="10"/>
      <name val="Arial"/>
      <family val="2"/>
    </font>
    <font>
      <b/>
      <sz val="12"/>
      <name val="Arial"/>
      <family val="2"/>
    </font>
    <font>
      <b/>
      <sz val="14"/>
      <name val="Arial"/>
      <family val="2"/>
    </font>
    <font>
      <b/>
      <sz val="11"/>
      <color rgb="FFFF0000"/>
      <name val="Arial"/>
      <family val="2"/>
    </font>
    <font>
      <b/>
      <i/>
      <sz val="10"/>
      <name val="Arial"/>
      <family val="2"/>
    </font>
    <font>
      <b/>
      <sz val="10"/>
      <name val="Arial"/>
      <family val="2"/>
    </font>
    <font>
      <b/>
      <sz val="11"/>
      <name val="Arial"/>
      <family val="2"/>
    </font>
    <font>
      <sz val="10"/>
      <name val="Times New Roman"/>
      <family val="1"/>
    </font>
    <font>
      <sz val="10"/>
      <name val="Calibri"/>
      <family val="2"/>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rgb="FFCCCCFF"/>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9"/>
      </left>
      <right style="thin">
        <color indexed="9"/>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194">
    <xf numFmtId="0" fontId="0" fillId="0" borderId="0">
      <alignment vertical="center"/>
    </xf>
    <xf numFmtId="0" fontId="9" fillId="0" borderId="0" applyNumberFormat="0" applyFill="0" applyBorder="0" applyAlignment="0" applyProtection="0">
      <alignment vertical="top"/>
      <protection locked="0"/>
    </xf>
    <xf numFmtId="0" fontId="2" fillId="2" borderId="0" applyBorder="0">
      <alignment vertical="top" shrinkToFit="1"/>
    </xf>
    <xf numFmtId="0" fontId="3" fillId="2" borderId="0" applyBorder="0">
      <alignment vertical="top" shrinkToFit="1"/>
    </xf>
    <xf numFmtId="0" fontId="4" fillId="2" borderId="0" applyBorder="0">
      <alignment vertical="top" shrinkToFit="1"/>
    </xf>
    <xf numFmtId="0" fontId="5" fillId="2" borderId="1">
      <alignment horizontal="center" vertical="top" shrinkToFit="1"/>
    </xf>
    <xf numFmtId="0" fontId="5" fillId="2" borderId="2">
      <alignment horizontal="center" vertical="top" shrinkToFit="1"/>
    </xf>
    <xf numFmtId="0" fontId="5" fillId="2" borderId="3">
      <alignment horizontal="center" vertical="top" shrinkToFit="1"/>
    </xf>
    <xf numFmtId="0" fontId="5" fillId="2" borderId="4">
      <alignment vertical="top" shrinkToFit="1"/>
    </xf>
    <xf numFmtId="0" fontId="5" fillId="3" borderId="5">
      <alignment horizontal="left" vertical="top" shrinkToFit="1"/>
      <protection locked="0"/>
    </xf>
    <xf numFmtId="166" fontId="5" fillId="3" borderId="5">
      <alignment horizontal="right" vertical="top" shrinkToFit="1"/>
      <protection locked="0"/>
    </xf>
    <xf numFmtId="14" fontId="5" fillId="3" borderId="6">
      <alignment horizontal="right" vertical="top" shrinkToFit="1"/>
      <protection locked="0"/>
    </xf>
    <xf numFmtId="0" fontId="5" fillId="2" borderId="7">
      <alignment vertical="top" shrinkToFit="1"/>
    </xf>
    <xf numFmtId="0" fontId="5" fillId="3" borderId="0" applyBorder="0">
      <alignment horizontal="left" vertical="top" shrinkToFit="1"/>
      <protection locked="0"/>
    </xf>
    <xf numFmtId="166" fontId="5" fillId="3" borderId="0" applyBorder="0">
      <alignment horizontal="right" vertical="top" shrinkToFit="1"/>
      <protection locked="0"/>
    </xf>
    <xf numFmtId="14" fontId="5" fillId="3" borderId="8">
      <alignment horizontal="right" vertical="top" shrinkToFit="1"/>
      <protection locked="0"/>
    </xf>
    <xf numFmtId="0" fontId="5" fillId="2" borderId="9">
      <alignment vertical="top" shrinkToFit="1"/>
    </xf>
    <xf numFmtId="0" fontId="5" fillId="3" borderId="10">
      <alignment horizontal="left" vertical="top" shrinkToFit="1"/>
      <protection locked="0"/>
    </xf>
    <xf numFmtId="166" fontId="5" fillId="3" borderId="10">
      <alignment horizontal="right" vertical="top" shrinkToFit="1"/>
      <protection locked="0"/>
    </xf>
    <xf numFmtId="14" fontId="5" fillId="3" borderId="11">
      <alignment horizontal="right" vertical="top" shrinkToFit="1"/>
      <protection locked="0"/>
    </xf>
    <xf numFmtId="4" fontId="5" fillId="3" borderId="5">
      <alignment horizontal="right" vertical="top" shrinkToFit="1"/>
      <protection locked="0"/>
    </xf>
    <xf numFmtId="167" fontId="5" fillId="2" borderId="6">
      <alignment horizontal="right" vertical="top" shrinkToFit="1"/>
    </xf>
    <xf numFmtId="4" fontId="5" fillId="3" borderId="0" applyBorder="0">
      <alignment horizontal="right" vertical="top" shrinkToFit="1"/>
      <protection locked="0"/>
    </xf>
    <xf numFmtId="167" fontId="5" fillId="2" borderId="8">
      <alignment horizontal="right" vertical="top" shrinkToFit="1"/>
    </xf>
    <xf numFmtId="0" fontId="5" fillId="2" borderId="12">
      <alignment vertical="top" shrinkToFit="1"/>
    </xf>
    <xf numFmtId="4" fontId="5" fillId="2" borderId="2">
      <alignment horizontal="right" vertical="top" shrinkToFit="1"/>
    </xf>
    <xf numFmtId="167" fontId="5" fillId="2" borderId="3">
      <alignment horizontal="right" vertical="top" shrinkToFit="1"/>
    </xf>
    <xf numFmtId="3" fontId="5" fillId="2" borderId="5">
      <alignment horizontal="right" vertical="top" shrinkToFit="1"/>
    </xf>
    <xf numFmtId="0" fontId="5" fillId="2" borderId="6">
      <alignment horizontal="left" vertical="top" shrinkToFit="1"/>
    </xf>
    <xf numFmtId="0" fontId="6" fillId="2" borderId="7">
      <alignment vertical="top" shrinkToFit="1"/>
    </xf>
    <xf numFmtId="3" fontId="3" fillId="3" borderId="0" applyBorder="0">
      <alignment horizontal="right" vertical="top" shrinkToFit="1"/>
      <protection locked="0"/>
    </xf>
    <xf numFmtId="0" fontId="3" fillId="3" borderId="8">
      <alignment horizontal="left" vertical="top" shrinkToFit="1"/>
      <protection locked="0"/>
    </xf>
    <xf numFmtId="3" fontId="5" fillId="2" borderId="0" applyBorder="0">
      <alignment horizontal="right" vertical="top" shrinkToFit="1"/>
    </xf>
    <xf numFmtId="0" fontId="5" fillId="2" borderId="8">
      <alignment horizontal="left" vertical="top" shrinkToFit="1"/>
    </xf>
    <xf numFmtId="0" fontId="6" fillId="2" borderId="9">
      <alignment vertical="top" shrinkToFit="1"/>
    </xf>
    <xf numFmtId="3" fontId="3" fillId="3" borderId="10">
      <alignment horizontal="right" vertical="top" shrinkToFit="1"/>
      <protection locked="0"/>
    </xf>
    <xf numFmtId="0" fontId="3" fillId="3" borderId="11">
      <alignment horizontal="left" vertical="top" shrinkToFit="1"/>
      <protection locked="0"/>
    </xf>
    <xf numFmtId="0" fontId="5" fillId="3" borderId="12">
      <alignment horizontal="left" vertical="top" shrinkToFit="1"/>
      <protection locked="0"/>
    </xf>
    <xf numFmtId="4" fontId="5" fillId="2" borderId="5">
      <alignment horizontal="right" vertical="top" shrinkToFit="1"/>
    </xf>
    <xf numFmtId="4" fontId="5" fillId="2" borderId="6">
      <alignment horizontal="right" vertical="top" shrinkToFit="1"/>
    </xf>
    <xf numFmtId="4" fontId="3" fillId="3" borderId="0" applyBorder="0">
      <alignment horizontal="right" vertical="top" shrinkToFit="1"/>
      <protection locked="0"/>
    </xf>
    <xf numFmtId="4" fontId="3" fillId="3" borderId="8">
      <alignment horizontal="right" vertical="top" shrinkToFit="1"/>
      <protection locked="0"/>
    </xf>
    <xf numFmtId="4" fontId="5" fillId="2" borderId="10">
      <alignment horizontal="right" vertical="top" shrinkToFit="1"/>
    </xf>
    <xf numFmtId="4" fontId="5" fillId="2" borderId="11">
      <alignment horizontal="right" vertical="top" shrinkToFit="1"/>
    </xf>
    <xf numFmtId="4" fontId="3" fillId="2" borderId="0" applyBorder="0">
      <alignment horizontal="right" vertical="top" shrinkToFit="1"/>
    </xf>
    <xf numFmtId="4" fontId="3" fillId="2" borderId="8">
      <alignment horizontal="right" vertical="top" shrinkToFit="1"/>
    </xf>
    <xf numFmtId="4" fontId="5" fillId="2" borderId="0" applyBorder="0">
      <alignment horizontal="right" vertical="top" shrinkToFit="1"/>
    </xf>
    <xf numFmtId="4" fontId="5" fillId="2" borderId="8">
      <alignment horizontal="right" vertical="top" shrinkToFit="1"/>
    </xf>
    <xf numFmtId="0" fontId="5" fillId="2" borderId="2">
      <alignment vertical="top" shrinkToFit="1"/>
    </xf>
    <xf numFmtId="0" fontId="5" fillId="2" borderId="3">
      <alignment vertical="top" shrinkToFit="1"/>
    </xf>
    <xf numFmtId="0" fontId="5" fillId="2" borderId="0" applyBorder="0">
      <alignment horizontal="left" vertical="top" shrinkToFit="1"/>
    </xf>
    <xf numFmtId="0" fontId="3" fillId="2" borderId="0" applyBorder="0">
      <alignment horizontal="left" vertical="top" shrinkToFit="1"/>
    </xf>
    <xf numFmtId="0" fontId="3" fillId="2" borderId="8">
      <alignment horizontal="left" vertical="top" shrinkToFit="1"/>
    </xf>
    <xf numFmtId="0" fontId="5" fillId="2" borderId="10">
      <alignment horizontal="left" vertical="top" shrinkToFit="1"/>
    </xf>
    <xf numFmtId="0" fontId="5" fillId="2" borderId="11">
      <alignment horizontal="left" vertical="top" shrinkToFit="1"/>
    </xf>
    <xf numFmtId="0" fontId="3" fillId="2" borderId="5">
      <alignment horizontal="left" vertical="top" shrinkToFit="1"/>
    </xf>
    <xf numFmtId="4" fontId="3" fillId="2" borderId="5">
      <alignment horizontal="right" vertical="top" shrinkToFit="1"/>
    </xf>
    <xf numFmtId="166" fontId="3" fillId="2" borderId="5">
      <alignment horizontal="right" vertical="top" shrinkToFit="1"/>
    </xf>
    <xf numFmtId="14" fontId="3" fillId="2" borderId="6">
      <alignment horizontal="right" vertical="top" shrinkToFit="1"/>
    </xf>
    <xf numFmtId="166" fontId="3" fillId="2" borderId="0" applyBorder="0">
      <alignment horizontal="right" vertical="top" shrinkToFit="1"/>
    </xf>
    <xf numFmtId="14" fontId="3" fillId="2" borderId="8">
      <alignment horizontal="right" vertical="top" shrinkToFit="1"/>
    </xf>
    <xf numFmtId="0" fontId="3" fillId="2" borderId="10">
      <alignment horizontal="left" vertical="top" shrinkToFit="1"/>
    </xf>
    <xf numFmtId="4" fontId="3" fillId="2" borderId="10">
      <alignment horizontal="right" vertical="top" shrinkToFit="1"/>
    </xf>
    <xf numFmtId="166" fontId="3" fillId="2" borderId="10">
      <alignment horizontal="right" vertical="top" shrinkToFit="1"/>
    </xf>
    <xf numFmtId="14" fontId="3" fillId="2" borderId="11">
      <alignment horizontal="right" vertical="top" shrinkToFit="1"/>
    </xf>
    <xf numFmtId="0" fontId="5" fillId="2" borderId="2">
      <alignment horizontal="left" vertical="top" shrinkToFit="1"/>
    </xf>
    <xf numFmtId="0" fontId="5" fillId="4" borderId="0" applyBorder="0">
      <alignment vertical="top" shrinkToFit="1"/>
    </xf>
    <xf numFmtId="0" fontId="7" fillId="4" borderId="0" applyBorder="0">
      <alignment vertical="top" shrinkToFit="1"/>
    </xf>
    <xf numFmtId="0" fontId="5" fillId="4" borderId="0" applyBorder="0">
      <alignment horizontal="right" vertical="top" shrinkToFit="1"/>
    </xf>
    <xf numFmtId="0" fontId="3" fillId="4" borderId="0" applyBorder="0">
      <alignment vertical="top" shrinkToFit="1"/>
    </xf>
    <xf numFmtId="0" fontId="7" fillId="2" borderId="2">
      <alignment vertical="top" shrinkToFit="1"/>
    </xf>
    <xf numFmtId="0" fontId="5" fillId="2" borderId="2">
      <alignment horizontal="right" vertical="top" shrinkToFit="1"/>
    </xf>
    <xf numFmtId="0" fontId="3" fillId="2" borderId="2">
      <alignment vertical="top" shrinkToFit="1"/>
    </xf>
    <xf numFmtId="0" fontId="3" fillId="2" borderId="6">
      <alignment horizontal="left" vertical="top" shrinkToFit="1"/>
    </xf>
    <xf numFmtId="0" fontId="5" fillId="2" borderId="3">
      <alignment horizontal="left" vertical="top" shrinkToFit="1"/>
    </xf>
    <xf numFmtId="0" fontId="5" fillId="2" borderId="13">
      <alignment horizontal="left" vertical="top" shrinkToFit="1"/>
    </xf>
    <xf numFmtId="0" fontId="5" fillId="2" borderId="14">
      <alignment horizontal="left" vertical="top" shrinkToFit="1"/>
    </xf>
    <xf numFmtId="0" fontId="3" fillId="2" borderId="14">
      <alignment vertical="top" shrinkToFit="1"/>
    </xf>
    <xf numFmtId="0" fontId="3" fillId="3" borderId="14">
      <alignment vertical="top" shrinkToFit="1"/>
      <protection locked="0"/>
    </xf>
    <xf numFmtId="0" fontId="5" fillId="3" borderId="14">
      <alignment vertical="top" shrinkToFit="1"/>
      <protection locked="0"/>
    </xf>
    <xf numFmtId="0" fontId="6" fillId="3" borderId="14">
      <alignment vertical="top" shrinkToFit="1"/>
      <protection locked="0"/>
    </xf>
    <xf numFmtId="165" fontId="5" fillId="4" borderId="0" applyNumberFormat="0" applyFont="0" applyFill="0" applyBorder="0" applyAlignment="0" applyProtection="0">
      <alignment horizontal="right" vertical="top"/>
    </xf>
    <xf numFmtId="168" fontId="5" fillId="4" borderId="0" applyNumberFormat="0" applyFont="0" applyFill="0" applyBorder="0" applyAlignment="0" applyProtection="0">
      <alignment horizontal="right" vertical="top"/>
    </xf>
    <xf numFmtId="4" fontId="6" fillId="5" borderId="0" applyNumberFormat="0" applyFont="0" applyFill="0" applyBorder="0" applyAlignment="0" applyProtection="0">
      <alignment horizontal="right" vertical="top"/>
    </xf>
    <xf numFmtId="4" fontId="6" fillId="5" borderId="8" applyNumberFormat="0" applyFont="0" applyFill="0" applyBorder="0" applyAlignment="0" applyProtection="0">
      <alignment horizontal="right" vertical="top"/>
    </xf>
    <xf numFmtId="4" fontId="3" fillId="4" borderId="0" applyNumberFormat="0" applyFont="0" applyFill="0" applyBorder="0" applyAlignment="0" applyProtection="0">
      <alignment horizontal="right" vertical="top"/>
    </xf>
    <xf numFmtId="4" fontId="3" fillId="4" borderId="8" applyNumberFormat="0" applyFont="0" applyFill="0" applyBorder="0" applyAlignment="0" applyProtection="0">
      <alignment horizontal="right" vertical="top"/>
    </xf>
    <xf numFmtId="167" fontId="5" fillId="5" borderId="2" applyProtection="0">
      <alignment horizontal="right" vertical="top"/>
    </xf>
    <xf numFmtId="167" fontId="5" fillId="5" borderId="12" applyNumberFormat="0" applyFont="0" applyFill="0" applyBorder="0" applyAlignment="0" applyProtection="0">
      <alignment horizontal="right" vertical="top"/>
    </xf>
    <xf numFmtId="167" fontId="5" fillId="4" borderId="2" applyNumberFormat="0" applyFont="0" applyFill="0" applyBorder="0" applyAlignment="0" applyProtection="0">
      <alignment horizontal="right" vertical="top"/>
    </xf>
    <xf numFmtId="167" fontId="5" fillId="5" borderId="5" applyNumberFormat="0" applyFont="0" applyFill="0" applyBorder="0" applyAlignment="0" applyProtection="0">
      <alignment horizontal="right" vertical="top"/>
    </xf>
    <xf numFmtId="167" fontId="5" fillId="5" borderId="4" applyNumberFormat="0" applyFont="0" applyFill="0" applyBorder="0" applyAlignment="0" applyProtection="0">
      <alignment horizontal="right" vertical="top"/>
    </xf>
    <xf numFmtId="4" fontId="5" fillId="5" borderId="0" applyNumberFormat="0" applyFont="0" applyFill="0" applyBorder="0" applyAlignment="0" applyProtection="0">
      <alignment horizontal="right" vertical="top"/>
    </xf>
    <xf numFmtId="4" fontId="5" fillId="5" borderId="7" applyNumberFormat="0" applyFont="0" applyFill="0" applyBorder="0" applyAlignment="0" applyProtection="0">
      <alignment horizontal="right" vertical="top"/>
    </xf>
    <xf numFmtId="167" fontId="5" fillId="5" borderId="10" applyNumberFormat="0" applyFont="0" applyFill="0" applyBorder="0" applyAlignment="0" applyProtection="0">
      <alignment horizontal="right" vertical="top"/>
    </xf>
    <xf numFmtId="3" fontId="5" fillId="5" borderId="5" applyNumberFormat="0" applyFont="0" applyFill="0" applyBorder="0" applyAlignment="0" applyProtection="0">
      <alignment horizontal="right" vertical="top"/>
    </xf>
    <xf numFmtId="3" fontId="5" fillId="5" borderId="4" applyNumberFormat="0" applyFont="0" applyFill="0" applyBorder="0" applyAlignment="0" applyProtection="0">
      <alignment horizontal="right" vertical="top"/>
    </xf>
    <xf numFmtId="3" fontId="5" fillId="4" borderId="5" applyNumberFormat="0" applyFont="0" applyFill="0" applyBorder="0" applyAlignment="0" applyProtection="0">
      <alignment horizontal="right" vertical="top"/>
    </xf>
    <xf numFmtId="3" fontId="3" fillId="5" borderId="0" applyNumberFormat="0" applyFont="0" applyFill="0" applyBorder="0" applyAlignment="0" applyProtection="0">
      <alignment horizontal="right" vertical="top"/>
    </xf>
    <xf numFmtId="169" fontId="5" fillId="4" borderId="0" applyNumberFormat="0" applyFont="0" applyFill="0" applyBorder="0" applyAlignment="0" applyProtection="0">
      <alignment horizontal="right" vertical="top"/>
    </xf>
    <xf numFmtId="164" fontId="5" fillId="5" borderId="0" applyNumberFormat="0" applyFont="0" applyFill="0" applyBorder="0" applyAlignment="0" applyProtection="0">
      <alignment horizontal="right" vertical="top"/>
    </xf>
    <xf numFmtId="164" fontId="5" fillId="5" borderId="7" applyNumberFormat="0" applyFont="0" applyFill="0" applyBorder="0" applyAlignment="0" applyProtection="0">
      <alignment horizontal="right" vertical="top"/>
    </xf>
    <xf numFmtId="164" fontId="6" fillId="4" borderId="0" applyNumberFormat="0" applyFont="0" applyFill="0" applyBorder="0" applyAlignment="0" applyProtection="0">
      <alignment horizontal="right" vertical="top"/>
    </xf>
    <xf numFmtId="164" fontId="6" fillId="5" borderId="7" applyNumberFormat="0" applyFont="0" applyFill="0" applyBorder="0" applyAlignment="0" applyProtection="0">
      <alignment horizontal="right" vertical="top"/>
    </xf>
    <xf numFmtId="0" fontId="5" fillId="4" borderId="4" applyProtection="0">
      <alignment horizontal="left" vertical="top"/>
    </xf>
    <xf numFmtId="3" fontId="6" fillId="4" borderId="0" applyNumberFormat="0" applyFont="0" applyFill="0" applyBorder="0" applyAlignment="0" applyProtection="0">
      <alignment horizontal="right" vertical="top"/>
    </xf>
    <xf numFmtId="3" fontId="5" fillId="5" borderId="10" applyNumberFormat="0" applyFont="0" applyFill="0" applyBorder="0" applyAlignment="0" applyProtection="0">
      <alignment horizontal="right" vertical="top"/>
    </xf>
    <xf numFmtId="3" fontId="5" fillId="5" borderId="9" applyNumberFormat="0" applyFont="0" applyFill="0" applyBorder="0" applyAlignment="0" applyProtection="0">
      <alignment horizontal="right" vertical="top"/>
    </xf>
    <xf numFmtId="169" fontId="6" fillId="4" borderId="0" applyNumberFormat="0" applyFont="0" applyFill="0" applyBorder="0" applyAlignment="0" applyProtection="0">
      <alignment horizontal="right" vertical="top"/>
    </xf>
    <xf numFmtId="164" fontId="5" fillId="4" borderId="0" applyNumberFormat="0" applyFont="0" applyFill="0" applyBorder="0" applyAlignment="0" applyProtection="0">
      <alignment horizontal="right" vertical="top"/>
    </xf>
    <xf numFmtId="164" fontId="5" fillId="4" borderId="10" applyNumberFormat="0" applyFont="0" applyFill="0" applyBorder="0" applyAlignment="0" applyProtection="0">
      <alignment horizontal="right" vertical="top"/>
    </xf>
    <xf numFmtId="164" fontId="5" fillId="5" borderId="9" applyNumberFormat="0" applyFont="0" applyFill="0" applyBorder="0" applyAlignment="0" applyProtection="0">
      <alignment horizontal="right" vertical="top"/>
    </xf>
    <xf numFmtId="164" fontId="5" fillId="4" borderId="2" applyNumberFormat="0" applyFont="0" applyFill="0" applyBorder="0" applyAlignment="0" applyProtection="0">
      <alignment horizontal="right" vertical="top"/>
    </xf>
    <xf numFmtId="164" fontId="5" fillId="5" borderId="12" applyNumberFormat="0" applyFont="0" applyFill="0" applyBorder="0" applyAlignment="0" applyProtection="0">
      <alignment horizontal="right" vertical="top"/>
    </xf>
    <xf numFmtId="167" fontId="5" fillId="4" borderId="5" applyProtection="0">
      <alignment horizontal="right" vertical="top"/>
    </xf>
    <xf numFmtId="164" fontId="5" fillId="5" borderId="5" applyNumberFormat="0" applyFont="0" applyFill="0" applyBorder="0" applyAlignment="0" applyProtection="0">
      <alignment horizontal="right" vertical="top"/>
    </xf>
    <xf numFmtId="164" fontId="5" fillId="5" borderId="4" applyNumberFormat="0" applyFont="0" applyFill="0" applyBorder="0" applyAlignment="0" applyProtection="0">
      <alignment horizontal="right" vertical="top"/>
    </xf>
    <xf numFmtId="164" fontId="3" fillId="5" borderId="0" applyNumberFormat="0" applyFont="0" applyFill="0" applyBorder="0" applyAlignment="0" applyProtection="0">
      <alignment horizontal="right" vertical="top"/>
    </xf>
    <xf numFmtId="164" fontId="5" fillId="5" borderId="2" applyNumberFormat="0" applyFont="0" applyFill="0" applyBorder="0" applyAlignment="0" applyProtection="0">
      <alignment horizontal="right" vertical="top"/>
    </xf>
    <xf numFmtId="164" fontId="6" fillId="5" borderId="0" applyNumberFormat="0" applyFont="0" applyFill="0" applyBorder="0" applyAlignment="0" applyProtection="0">
      <alignment horizontal="right" vertical="top"/>
    </xf>
    <xf numFmtId="164" fontId="5" fillId="5" borderId="10" applyNumberFormat="0" applyFont="0" applyFill="0" applyBorder="0" applyAlignment="0" applyProtection="0">
      <alignment horizontal="right" vertical="top"/>
    </xf>
    <xf numFmtId="164" fontId="5" fillId="6" borderId="10" applyNumberFormat="0" applyFont="0" applyFill="0" applyBorder="0" applyAlignment="0" applyProtection="0">
      <alignment horizontal="right" vertical="top"/>
    </xf>
    <xf numFmtId="164" fontId="3" fillId="6" borderId="0" applyNumberFormat="0" applyFont="0" applyFill="0" applyBorder="0" applyAlignment="0" applyProtection="0">
      <alignment horizontal="right" vertical="top"/>
    </xf>
    <xf numFmtId="0" fontId="3" fillId="2" borderId="0" applyNumberFormat="0" applyFont="0" applyFill="0" applyBorder="0" applyAlignment="0" applyProtection="0">
      <alignment vertical="top"/>
    </xf>
    <xf numFmtId="4" fontId="5" fillId="5" borderId="4" applyNumberFormat="0" applyFont="0" applyFill="0" applyBorder="0" applyAlignment="0" applyProtection="0">
      <alignment horizontal="right" vertical="top"/>
    </xf>
    <xf numFmtId="4" fontId="5" fillId="5" borderId="10" applyNumberFormat="0" applyFont="0" applyFill="0" applyBorder="0" applyAlignment="0" applyProtection="0">
      <alignment horizontal="right" vertical="top"/>
    </xf>
    <xf numFmtId="4" fontId="5" fillId="5" borderId="9" applyNumberFormat="0" applyFont="0" applyFill="0" applyBorder="0" applyAlignment="0" applyProtection="0">
      <alignment horizontal="right" vertical="top"/>
    </xf>
    <xf numFmtId="167" fontId="3" fillId="5" borderId="0" applyNumberFormat="0" applyFont="0" applyFill="0" applyBorder="0" applyAlignment="0" applyProtection="0">
      <alignment horizontal="right" vertical="top"/>
    </xf>
    <xf numFmtId="166" fontId="3" fillId="5" borderId="0" applyNumberFormat="0" applyFont="0" applyFill="0" applyBorder="0" applyAlignment="0" applyProtection="0">
      <alignment horizontal="right" vertical="top"/>
    </xf>
    <xf numFmtId="166" fontId="5" fillId="5" borderId="10" applyNumberFormat="0" applyFont="0" applyFill="0" applyBorder="0" applyAlignment="0" applyProtection="0">
      <alignment horizontal="right" vertical="top"/>
    </xf>
    <xf numFmtId="166" fontId="5" fillId="5" borderId="9" applyNumberFormat="0" applyFont="0" applyFill="0" applyBorder="0" applyAlignment="0" applyProtection="0">
      <alignment horizontal="right" vertical="top"/>
    </xf>
    <xf numFmtId="168" fontId="3" fillId="6" borderId="0" applyNumberFormat="0" applyFont="0" applyFill="0" applyBorder="0" applyAlignment="0" applyProtection="0">
      <alignment horizontal="right" vertical="top"/>
    </xf>
    <xf numFmtId="167" fontId="3" fillId="6" borderId="0" applyNumberFormat="0" applyFont="0" applyFill="0" applyBorder="0" applyAlignment="0" applyProtection="0">
      <alignment horizontal="right" vertical="top"/>
    </xf>
    <xf numFmtId="169" fontId="3" fillId="6" borderId="0" applyNumberFormat="0" applyFont="0" applyFill="0" applyBorder="0" applyAlignment="0" applyProtection="0">
      <alignment horizontal="right" vertical="top"/>
    </xf>
    <xf numFmtId="167" fontId="5" fillId="6" borderId="10" applyNumberFormat="0" applyFont="0" applyFill="0" applyBorder="0" applyAlignment="0" applyProtection="0">
      <alignment horizontal="right" vertical="top"/>
    </xf>
    <xf numFmtId="3" fontId="3" fillId="6" borderId="0" applyNumberFormat="0" applyFont="0" applyFill="0" applyBorder="0" applyAlignment="0" applyProtection="0">
      <alignment horizontal="right" vertical="top"/>
    </xf>
    <xf numFmtId="166" fontId="5" fillId="5" borderId="5" applyNumberFormat="0" applyFont="0" applyFill="0" applyBorder="0" applyAlignment="0" applyProtection="0">
      <alignment horizontal="right" vertical="top"/>
    </xf>
    <xf numFmtId="166" fontId="5" fillId="5" borderId="4" applyNumberFormat="0" applyFont="0" applyFill="0" applyBorder="0" applyAlignment="0" applyProtection="0">
      <alignment horizontal="right" vertical="top"/>
    </xf>
    <xf numFmtId="166" fontId="3" fillId="6" borderId="0" applyNumberFormat="0" applyFont="0" applyFill="0" applyBorder="0" applyAlignment="0" applyProtection="0">
      <alignment horizontal="right" vertical="top"/>
    </xf>
    <xf numFmtId="0" fontId="6" fillId="3" borderId="9" applyNumberFormat="0" applyFont="0" applyFill="0" applyBorder="0" applyAlignment="0" applyProtection="0">
      <alignment vertical="top"/>
    </xf>
    <xf numFmtId="164" fontId="6" fillId="5" borderId="10" applyNumberFormat="0" applyFont="0" applyFill="0" applyBorder="0" applyAlignment="0" applyProtection="0">
      <alignment horizontal="right" vertical="top"/>
    </xf>
    <xf numFmtId="164" fontId="6" fillId="5" borderId="9" applyNumberFormat="0" applyFont="0" applyFill="0" applyBorder="0" applyAlignment="0" applyProtection="0">
      <alignment horizontal="right" vertical="top"/>
    </xf>
    <xf numFmtId="170" fontId="5" fillId="5" borderId="0" applyNumberFormat="0" applyFont="0" applyFill="0" applyBorder="0" applyAlignment="0" applyProtection="0">
      <alignment horizontal="right" vertical="top"/>
    </xf>
    <xf numFmtId="170" fontId="5" fillId="5" borderId="7" applyNumberFormat="0" applyFont="0" applyFill="0" applyBorder="0" applyAlignment="0" applyProtection="0">
      <alignment horizontal="right" vertical="top"/>
    </xf>
    <xf numFmtId="170" fontId="6" fillId="5" borderId="0" applyNumberFormat="0" applyFont="0" applyFill="0" applyBorder="0" applyAlignment="0" applyProtection="0">
      <alignment horizontal="right" vertical="top"/>
    </xf>
    <xf numFmtId="170" fontId="6" fillId="5" borderId="7" applyNumberFormat="0" applyFont="0" applyFill="0" applyBorder="0" applyAlignment="0" applyProtection="0">
      <alignment horizontal="right" vertical="top"/>
    </xf>
    <xf numFmtId="170" fontId="5" fillId="5" borderId="10" applyNumberFormat="0" applyFont="0" applyFill="0" applyBorder="0" applyAlignment="0" applyProtection="0">
      <alignment horizontal="right" vertical="top"/>
    </xf>
    <xf numFmtId="170" fontId="5" fillId="5" borderId="9" applyNumberFormat="0" applyFont="0" applyFill="0" applyBorder="0" applyAlignment="0" applyProtection="0">
      <alignment horizontal="right" vertical="top"/>
    </xf>
    <xf numFmtId="0" fontId="6" fillId="6" borderId="0" applyNumberFormat="0" applyFont="0" applyFill="0" applyBorder="0" applyAlignment="0" applyProtection="0">
      <alignment horizontal="left" vertical="top"/>
    </xf>
    <xf numFmtId="4" fontId="6" fillId="6" borderId="0" applyNumberFormat="0" applyFont="0" applyFill="0" applyBorder="0" applyAlignment="0" applyProtection="0">
      <alignment horizontal="right" vertical="top"/>
    </xf>
    <xf numFmtId="4" fontId="6" fillId="6" borderId="8" applyNumberFormat="0" applyFont="0" applyFill="0" applyBorder="0" applyAlignment="0" applyProtection="0">
      <alignment horizontal="right" vertical="top"/>
    </xf>
    <xf numFmtId="4" fontId="6" fillId="6" borderId="10" applyNumberFormat="0" applyFont="0" applyFill="0" applyBorder="0" applyAlignment="0" applyProtection="0">
      <alignment horizontal="right" vertical="top"/>
    </xf>
    <xf numFmtId="4" fontId="6" fillId="6" borderId="11" applyProtection="0">
      <alignment horizontal="right" vertical="top"/>
    </xf>
    <xf numFmtId="171" fontId="5" fillId="6" borderId="0" applyNumberFormat="0" applyFont="0" applyFill="0" applyBorder="0" applyAlignment="0" applyProtection="0">
      <alignment horizontal="right" vertical="top"/>
    </xf>
    <xf numFmtId="165" fontId="5" fillId="6" borderId="0" applyNumberFormat="0" applyFont="0" applyFill="0" applyBorder="0" applyAlignment="0" applyProtection="0">
      <alignment horizontal="right" vertical="top"/>
    </xf>
    <xf numFmtId="168" fontId="5" fillId="6" borderId="0" applyNumberFormat="0" applyFont="0" applyFill="0" applyBorder="0" applyAlignment="0" applyProtection="0">
      <alignment horizontal="right" vertical="top"/>
    </xf>
    <xf numFmtId="168" fontId="5" fillId="6" borderId="10" applyNumberFormat="0" applyFont="0" applyFill="0" applyBorder="0" applyAlignment="0" applyProtection="0">
      <alignment horizontal="right" vertical="top"/>
    </xf>
    <xf numFmtId="4" fontId="3" fillId="6" borderId="0" applyNumberFormat="0" applyFont="0" applyFill="0" applyBorder="0" applyAlignment="0" applyProtection="0">
      <alignment horizontal="right" vertical="top"/>
    </xf>
    <xf numFmtId="4" fontId="3" fillId="6" borderId="8" applyNumberFormat="0" applyFont="0" applyFill="0" applyBorder="0" applyAlignment="0" applyProtection="0">
      <alignment horizontal="right" vertical="top"/>
    </xf>
    <xf numFmtId="4" fontId="6" fillId="5" borderId="7" applyNumberFormat="0" applyFont="0" applyFill="0" applyBorder="0" applyAlignment="0" applyProtection="0">
      <alignment horizontal="right" vertical="top"/>
    </xf>
    <xf numFmtId="4" fontId="3" fillId="5" borderId="0" applyNumberFormat="0" applyFont="0" applyFill="0" applyBorder="0" applyAlignment="0" applyProtection="0">
      <alignment horizontal="right" vertical="top"/>
    </xf>
    <xf numFmtId="165" fontId="3" fillId="6" borderId="0" applyNumberFormat="0" applyFont="0" applyFill="0" applyBorder="0" applyAlignment="0" applyProtection="0">
      <alignment horizontal="right" vertical="top"/>
    </xf>
    <xf numFmtId="167" fontId="5" fillId="6" borderId="0" applyNumberFormat="0" applyFont="0" applyFill="0" applyBorder="0" applyAlignment="0" applyProtection="0">
      <alignment horizontal="right" vertical="top"/>
    </xf>
    <xf numFmtId="167" fontId="6" fillId="6" borderId="0" applyNumberFormat="0" applyFont="0" applyFill="0" applyBorder="0" applyAlignment="0" applyProtection="0">
      <alignment horizontal="right" vertical="top"/>
    </xf>
    <xf numFmtId="169" fontId="3" fillId="6" borderId="8" applyNumberFormat="0" applyFont="0" applyFill="0" applyBorder="0" applyAlignment="0" applyProtection="0">
      <alignment horizontal="right" vertical="top"/>
    </xf>
    <xf numFmtId="169" fontId="6" fillId="5" borderId="10" applyNumberFormat="0" applyFont="0" applyFill="0" applyBorder="0" applyAlignment="0" applyProtection="0">
      <alignment horizontal="right" vertical="top"/>
    </xf>
    <xf numFmtId="169" fontId="6" fillId="5" borderId="9" applyProtection="0">
      <alignment horizontal="right" vertical="top"/>
    </xf>
    <xf numFmtId="164" fontId="3" fillId="5" borderId="5" applyNumberFormat="0" applyFont="0" applyFill="0" applyBorder="0" applyAlignment="0" applyProtection="0">
      <alignment horizontal="right" vertical="top"/>
    </xf>
    <xf numFmtId="167" fontId="3" fillId="5" borderId="10" applyNumberFormat="0" applyFont="0" applyFill="0" applyBorder="0" applyAlignment="0" applyProtection="0">
      <alignment horizontal="right" vertical="top"/>
    </xf>
    <xf numFmtId="164" fontId="3" fillId="5" borderId="10" applyNumberFormat="0" applyFont="0" applyFill="0" applyBorder="0" applyAlignment="0" applyProtection="0">
      <alignment horizontal="right" vertical="top"/>
    </xf>
    <xf numFmtId="3" fontId="5" fillId="6" borderId="0" applyNumberFormat="0" applyFont="0" applyFill="0" applyBorder="0" applyAlignment="0" applyProtection="0">
      <alignment horizontal="right" vertical="top"/>
    </xf>
    <xf numFmtId="169" fontId="5" fillId="6" borderId="0" applyNumberFormat="0" applyFont="0" applyFill="0" applyBorder="0" applyAlignment="0" applyProtection="0">
      <alignment horizontal="right" vertical="top"/>
    </xf>
    <xf numFmtId="0" fontId="5" fillId="6" borderId="4" applyProtection="0">
      <alignment horizontal="left" vertical="top"/>
    </xf>
    <xf numFmtId="164" fontId="6" fillId="6" borderId="0" applyNumberFormat="0" applyFont="0" applyFill="0" applyBorder="0" applyAlignment="0" applyProtection="0">
      <alignment horizontal="right" vertical="top"/>
    </xf>
    <xf numFmtId="3" fontId="6" fillId="6" borderId="0" applyNumberFormat="0" applyFont="0" applyFill="0" applyBorder="0" applyAlignment="0" applyProtection="0">
      <alignment horizontal="right" vertical="top"/>
    </xf>
    <xf numFmtId="164" fontId="5" fillId="6" borderId="5" applyNumberFormat="0" applyFont="0" applyFill="0" applyBorder="0" applyAlignment="0" applyProtection="0">
      <alignment horizontal="right" vertical="top"/>
    </xf>
    <xf numFmtId="164" fontId="5" fillId="6" borderId="0" applyNumberFormat="0" applyFont="0" applyFill="0" applyBorder="0" applyAlignment="0" applyProtection="0">
      <alignment horizontal="right" vertical="top"/>
    </xf>
    <xf numFmtId="164" fontId="3" fillId="5" borderId="2" applyNumberFormat="0" applyFont="0" applyFill="0" applyBorder="0" applyAlignment="0" applyProtection="0">
      <alignment horizontal="right" vertical="top"/>
    </xf>
    <xf numFmtId="167" fontId="3" fillId="6" borderId="10" applyProtection="0">
      <alignment horizontal="right" vertical="top"/>
    </xf>
    <xf numFmtId="167" fontId="3" fillId="5" borderId="5" applyNumberFormat="0" applyFont="0" applyFill="0" applyBorder="0" applyAlignment="0" applyProtection="0">
      <alignment horizontal="right" vertical="top"/>
    </xf>
    <xf numFmtId="4" fontId="5" fillId="5" borderId="2" applyNumberFormat="0" applyFont="0" applyFill="0" applyBorder="0" applyAlignment="0" applyProtection="0">
      <alignment horizontal="right" vertical="top"/>
    </xf>
    <xf numFmtId="4" fontId="5" fillId="5" borderId="12" applyNumberFormat="0" applyFont="0" applyFill="0" applyBorder="0" applyAlignment="0" applyProtection="0">
      <alignment horizontal="right" vertical="top"/>
    </xf>
    <xf numFmtId="0" fontId="5" fillId="7" borderId="1" applyNumberFormat="0" applyFont="0" applyFill="0" applyBorder="0" applyAlignment="0" applyProtection="0">
      <alignment vertical="top"/>
    </xf>
    <xf numFmtId="165" fontId="5" fillId="5" borderId="2" applyNumberFormat="0" applyFont="0" applyFill="0" applyBorder="0" applyAlignment="0" applyProtection="0">
      <alignment horizontal="right" vertical="top"/>
    </xf>
    <xf numFmtId="165" fontId="5" fillId="5" borderId="12" applyNumberFormat="0" applyFont="0" applyFill="0" applyBorder="0" applyAlignment="0" applyProtection="0">
      <alignment horizontal="right" vertical="top"/>
    </xf>
    <xf numFmtId="165" fontId="6" fillId="5" borderId="10" applyNumberFormat="0" applyFont="0" applyFill="0" applyBorder="0" applyAlignment="0" applyProtection="0">
      <alignment horizontal="right" vertical="top"/>
    </xf>
    <xf numFmtId="165" fontId="6" fillId="5" borderId="9" applyNumberFormat="0" applyFont="0" applyFill="0" applyBorder="0" applyAlignment="0" applyProtection="0">
      <alignment horizontal="right" vertical="top"/>
    </xf>
    <xf numFmtId="165" fontId="5" fillId="5" borderId="10" applyNumberFormat="0" applyFont="0" applyFill="0" applyBorder="0" applyAlignment="0" applyProtection="0">
      <alignment horizontal="right" vertical="top"/>
    </xf>
    <xf numFmtId="165" fontId="5" fillId="5" borderId="9" applyNumberFormat="0" applyFont="0" applyFill="0" applyBorder="0" applyAlignment="0" applyProtection="0">
      <alignment horizontal="right" vertical="top"/>
    </xf>
    <xf numFmtId="170" fontId="5" fillId="5" borderId="5" applyNumberFormat="0" applyFont="0" applyFill="0" applyBorder="0" applyAlignment="0" applyProtection="0">
      <alignment horizontal="right" vertical="top"/>
    </xf>
    <xf numFmtId="170" fontId="5" fillId="5" borderId="4" applyNumberFormat="0" applyFont="0" applyFill="0" applyBorder="0" applyAlignment="0" applyProtection="0">
      <alignment horizontal="right" vertical="top"/>
    </xf>
    <xf numFmtId="170" fontId="5" fillId="5" borderId="2" applyNumberFormat="0" applyFont="0" applyFill="0" applyBorder="0" applyAlignment="0" applyProtection="0">
      <alignment horizontal="right" vertical="top"/>
    </xf>
    <xf numFmtId="170" fontId="5" fillId="5" borderId="12" applyNumberFormat="0" applyFont="0" applyFill="0" applyBorder="0" applyAlignment="0" applyProtection="0">
      <alignment horizontal="right" vertical="top"/>
    </xf>
    <xf numFmtId="0" fontId="1" fillId="0" borderId="16">
      <alignment vertical="center"/>
    </xf>
  </cellStyleXfs>
  <cellXfs count="112">
    <xf numFmtId="0" fontId="0" fillId="0" borderId="0" xfId="0">
      <alignment vertical="center"/>
    </xf>
    <xf numFmtId="0" fontId="3" fillId="2" borderId="0" xfId="3">
      <alignment vertical="top" shrinkToFit="1"/>
    </xf>
    <xf numFmtId="0" fontId="4" fillId="2" borderId="0" xfId="4">
      <alignment vertical="top" shrinkToFit="1"/>
    </xf>
    <xf numFmtId="0" fontId="5" fillId="2" borderId="1" xfId="5">
      <alignment horizontal="center" vertical="top" shrinkToFit="1"/>
    </xf>
    <xf numFmtId="0" fontId="5" fillId="2" borderId="2" xfId="6">
      <alignment horizontal="center" vertical="top" shrinkToFit="1"/>
    </xf>
    <xf numFmtId="0" fontId="5" fillId="2" borderId="3" xfId="7">
      <alignment horizontal="center" vertical="top" shrinkToFit="1"/>
    </xf>
    <xf numFmtId="0" fontId="5" fillId="2" borderId="4" xfId="8">
      <alignment vertical="top" shrinkToFit="1"/>
    </xf>
    <xf numFmtId="0" fontId="5" fillId="3" borderId="5" xfId="9">
      <alignment horizontal="left" vertical="top" shrinkToFit="1"/>
      <protection locked="0"/>
    </xf>
    <xf numFmtId="166" fontId="5" fillId="3" borderId="5" xfId="10">
      <alignment horizontal="right" vertical="top" shrinkToFit="1"/>
      <protection locked="0"/>
    </xf>
    <xf numFmtId="14" fontId="5" fillId="3" borderId="6" xfId="11">
      <alignment horizontal="right" vertical="top" shrinkToFit="1"/>
      <protection locked="0"/>
    </xf>
    <xf numFmtId="0" fontId="5" fillId="2" borderId="7" xfId="12">
      <alignment vertical="top" shrinkToFit="1"/>
    </xf>
    <xf numFmtId="0" fontId="5" fillId="3" borderId="0" xfId="13">
      <alignment horizontal="left" vertical="top" shrinkToFit="1"/>
      <protection locked="0"/>
    </xf>
    <xf numFmtId="166" fontId="5" fillId="3" borderId="0" xfId="14">
      <alignment horizontal="right" vertical="top" shrinkToFit="1"/>
      <protection locked="0"/>
    </xf>
    <xf numFmtId="14" fontId="5" fillId="3" borderId="8" xfId="15">
      <alignment horizontal="right" vertical="top" shrinkToFit="1"/>
      <protection locked="0"/>
    </xf>
    <xf numFmtId="0" fontId="5" fillId="2" borderId="9" xfId="16">
      <alignment vertical="top" shrinkToFit="1"/>
    </xf>
    <xf numFmtId="0" fontId="5" fillId="3" borderId="10" xfId="17">
      <alignment horizontal="left" vertical="top" shrinkToFit="1"/>
      <protection locked="0"/>
    </xf>
    <xf numFmtId="166" fontId="5" fillId="3" borderId="10" xfId="18">
      <alignment horizontal="right" vertical="top" shrinkToFit="1"/>
      <protection locked="0"/>
    </xf>
    <xf numFmtId="14" fontId="5" fillId="3" borderId="11" xfId="19">
      <alignment horizontal="right" vertical="top" shrinkToFit="1"/>
      <protection locked="0"/>
    </xf>
    <xf numFmtId="4" fontId="5" fillId="3" borderId="5" xfId="20">
      <alignment horizontal="right" vertical="top" shrinkToFit="1"/>
      <protection locked="0"/>
    </xf>
    <xf numFmtId="167" fontId="5" fillId="2" borderId="6" xfId="21">
      <alignment horizontal="right" vertical="top" shrinkToFit="1"/>
    </xf>
    <xf numFmtId="4" fontId="5" fillId="3" borderId="0" xfId="22">
      <alignment horizontal="right" vertical="top" shrinkToFit="1"/>
      <protection locked="0"/>
    </xf>
    <xf numFmtId="167" fontId="5" fillId="2" borderId="8" xfId="23">
      <alignment horizontal="right" vertical="top" shrinkToFit="1"/>
    </xf>
    <xf numFmtId="0" fontId="5" fillId="2" borderId="12" xfId="24">
      <alignment vertical="top" shrinkToFit="1"/>
    </xf>
    <xf numFmtId="4" fontId="5" fillId="2" borderId="2" xfId="25">
      <alignment horizontal="right" vertical="top" shrinkToFit="1"/>
    </xf>
    <xf numFmtId="167" fontId="5" fillId="2" borderId="3" xfId="26">
      <alignment horizontal="right" vertical="top" shrinkToFit="1"/>
    </xf>
    <xf numFmtId="3" fontId="5" fillId="2" borderId="5" xfId="27">
      <alignment horizontal="right" vertical="top" shrinkToFit="1"/>
    </xf>
    <xf numFmtId="0" fontId="6" fillId="2" borderId="7" xfId="29">
      <alignment vertical="top" shrinkToFit="1"/>
    </xf>
    <xf numFmtId="3" fontId="3" fillId="3" borderId="0" xfId="30">
      <alignment horizontal="right" vertical="top" shrinkToFit="1"/>
      <protection locked="0"/>
    </xf>
    <xf numFmtId="3" fontId="5" fillId="2" borderId="0" xfId="32">
      <alignment horizontal="right" vertical="top" shrinkToFit="1"/>
    </xf>
    <xf numFmtId="0" fontId="5" fillId="2" borderId="8" xfId="33">
      <alignment horizontal="left" vertical="top" shrinkToFit="1"/>
    </xf>
    <xf numFmtId="0" fontId="6" fillId="2" borderId="9" xfId="34">
      <alignment vertical="top" shrinkToFit="1"/>
    </xf>
    <xf numFmtId="3" fontId="3" fillId="3" borderId="10" xfId="35">
      <alignment horizontal="right" vertical="top" shrinkToFit="1"/>
      <protection locked="0"/>
    </xf>
    <xf numFmtId="0" fontId="5" fillId="3" borderId="12" xfId="37">
      <alignment horizontal="left" vertical="top" shrinkToFit="1"/>
      <protection locked="0"/>
    </xf>
    <xf numFmtId="4" fontId="5" fillId="2" borderId="5" xfId="38">
      <alignment horizontal="right" vertical="top" shrinkToFit="1"/>
    </xf>
    <xf numFmtId="4" fontId="5" fillId="2" borderId="6" xfId="39">
      <alignment horizontal="right" vertical="top" shrinkToFit="1"/>
    </xf>
    <xf numFmtId="4" fontId="3" fillId="3" borderId="0" xfId="40">
      <alignment horizontal="right" vertical="top" shrinkToFit="1"/>
      <protection locked="0"/>
    </xf>
    <xf numFmtId="4" fontId="3" fillId="3" borderId="8" xfId="41">
      <alignment horizontal="right" vertical="top" shrinkToFit="1"/>
      <protection locked="0"/>
    </xf>
    <xf numFmtId="4" fontId="5" fillId="2" borderId="10" xfId="42">
      <alignment horizontal="right" vertical="top" shrinkToFit="1"/>
    </xf>
    <xf numFmtId="4" fontId="5" fillId="2" borderId="11" xfId="43">
      <alignment horizontal="right" vertical="top" shrinkToFit="1"/>
    </xf>
    <xf numFmtId="4" fontId="3" fillId="2" borderId="0" xfId="44">
      <alignment horizontal="right" vertical="top" shrinkToFit="1"/>
    </xf>
    <xf numFmtId="4" fontId="3" fillId="2" borderId="8" xfId="45">
      <alignment horizontal="right" vertical="top" shrinkToFit="1"/>
    </xf>
    <xf numFmtId="4" fontId="5" fillId="2" borderId="0" xfId="46">
      <alignment horizontal="right" vertical="top" shrinkToFit="1"/>
    </xf>
    <xf numFmtId="4" fontId="5" fillId="2" borderId="8" xfId="47">
      <alignment horizontal="right" vertical="top" shrinkToFit="1"/>
    </xf>
    <xf numFmtId="0" fontId="5" fillId="2" borderId="2" xfId="48">
      <alignment vertical="top" shrinkToFit="1"/>
    </xf>
    <xf numFmtId="0" fontId="5" fillId="2" borderId="3" xfId="49">
      <alignment vertical="top" shrinkToFit="1"/>
    </xf>
    <xf numFmtId="0" fontId="5" fillId="2" borderId="0" xfId="50">
      <alignment horizontal="left" vertical="top" shrinkToFit="1"/>
    </xf>
    <xf numFmtId="0" fontId="3" fillId="2" borderId="0" xfId="51">
      <alignment horizontal="left" vertical="top" shrinkToFit="1"/>
    </xf>
    <xf numFmtId="0" fontId="3" fillId="2" borderId="8" xfId="52">
      <alignment horizontal="left" vertical="top" shrinkToFit="1"/>
    </xf>
    <xf numFmtId="0" fontId="5" fillId="2" borderId="10" xfId="53">
      <alignment horizontal="left" vertical="top" shrinkToFit="1"/>
    </xf>
    <xf numFmtId="0" fontId="5" fillId="2" borderId="11" xfId="54">
      <alignment horizontal="left" vertical="top" shrinkToFit="1"/>
    </xf>
    <xf numFmtId="0" fontId="3" fillId="2" borderId="5" xfId="55">
      <alignment horizontal="left" vertical="top" shrinkToFit="1"/>
    </xf>
    <xf numFmtId="4" fontId="3" fillId="2" borderId="5" xfId="56">
      <alignment horizontal="right" vertical="top" shrinkToFit="1"/>
    </xf>
    <xf numFmtId="166" fontId="3" fillId="2" borderId="5" xfId="57">
      <alignment horizontal="right" vertical="top" shrinkToFit="1"/>
    </xf>
    <xf numFmtId="14" fontId="3" fillId="2" borderId="6" xfId="58">
      <alignment horizontal="right" vertical="top" shrinkToFit="1"/>
    </xf>
    <xf numFmtId="166" fontId="3" fillId="2" borderId="0" xfId="59">
      <alignment horizontal="right" vertical="top" shrinkToFit="1"/>
    </xf>
    <xf numFmtId="14" fontId="3" fillId="2" borderId="8" xfId="60">
      <alignment horizontal="right" vertical="top" shrinkToFit="1"/>
    </xf>
    <xf numFmtId="0" fontId="3" fillId="2" borderId="10" xfId="61">
      <alignment horizontal="left" vertical="top" shrinkToFit="1"/>
    </xf>
    <xf numFmtId="4" fontId="3" fillId="2" borderId="10" xfId="62">
      <alignment horizontal="right" vertical="top" shrinkToFit="1"/>
    </xf>
    <xf numFmtId="166" fontId="3" fillId="2" borderId="10" xfId="63">
      <alignment horizontal="right" vertical="top" shrinkToFit="1"/>
    </xf>
    <xf numFmtId="14" fontId="3" fillId="2" borderId="11" xfId="64">
      <alignment horizontal="right" vertical="top" shrinkToFit="1"/>
    </xf>
    <xf numFmtId="0" fontId="5" fillId="2" borderId="2" xfId="65">
      <alignment horizontal="left" vertical="top" shrinkToFit="1"/>
    </xf>
    <xf numFmtId="0" fontId="5" fillId="4" borderId="0" xfId="66">
      <alignment vertical="top" shrinkToFit="1"/>
    </xf>
    <xf numFmtId="0" fontId="7" fillId="4" borderId="0" xfId="67">
      <alignment vertical="top" shrinkToFit="1"/>
    </xf>
    <xf numFmtId="0" fontId="5" fillId="4" borderId="0" xfId="68">
      <alignment horizontal="right" vertical="top" shrinkToFit="1"/>
    </xf>
    <xf numFmtId="0" fontId="3" fillId="4" borderId="0" xfId="69">
      <alignment vertical="top" shrinkToFit="1"/>
    </xf>
    <xf numFmtId="0" fontId="7" fillId="2" borderId="2" xfId="70">
      <alignment vertical="top" shrinkToFit="1"/>
    </xf>
    <xf numFmtId="0" fontId="5" fillId="2" borderId="2" xfId="71">
      <alignment horizontal="right" vertical="top" shrinkToFit="1"/>
    </xf>
    <xf numFmtId="0" fontId="3" fillId="2" borderId="2" xfId="72">
      <alignment vertical="top" shrinkToFit="1"/>
    </xf>
    <xf numFmtId="0" fontId="3" fillId="2" borderId="6" xfId="73">
      <alignment horizontal="left" vertical="top" shrinkToFit="1"/>
    </xf>
    <xf numFmtId="0" fontId="5" fillId="2" borderId="3" xfId="74">
      <alignment horizontal="left" vertical="top" shrinkToFit="1"/>
    </xf>
    <xf numFmtId="0" fontId="5" fillId="2" borderId="13" xfId="75">
      <alignment horizontal="left" vertical="top" shrinkToFit="1"/>
    </xf>
    <xf numFmtId="0" fontId="5" fillId="2" borderId="14" xfId="76">
      <alignment horizontal="left" vertical="top" shrinkToFit="1"/>
    </xf>
    <xf numFmtId="0" fontId="3" fillId="3" borderId="14" xfId="78">
      <alignment vertical="top" shrinkToFit="1"/>
      <protection locked="0"/>
    </xf>
    <xf numFmtId="0" fontId="3" fillId="2" borderId="14" xfId="77">
      <alignment vertical="top" shrinkToFit="1"/>
    </xf>
    <xf numFmtId="0" fontId="5" fillId="3" borderId="14" xfId="79">
      <alignment vertical="top" shrinkToFit="1"/>
      <protection locked="0"/>
    </xf>
    <xf numFmtId="0" fontId="6" fillId="3" borderId="14" xfId="80">
      <alignment vertical="top" shrinkToFit="1"/>
      <protection locked="0"/>
    </xf>
    <xf numFmtId="0" fontId="5" fillId="2" borderId="13" xfId="75" applyAlignment="1">
      <alignment horizontal="left" vertical="top" wrapText="1" shrinkToFit="1"/>
    </xf>
    <xf numFmtId="0" fontId="3" fillId="3" borderId="14" xfId="78" applyAlignment="1">
      <alignment vertical="top" wrapText="1" shrinkToFit="1"/>
      <protection locked="0"/>
    </xf>
    <xf numFmtId="0" fontId="0" fillId="0" borderId="0" xfId="0" applyAlignment="1">
      <alignment vertical="center" wrapText="1"/>
    </xf>
    <xf numFmtId="0" fontId="10" fillId="0" borderId="16" xfId="0" applyFont="1" applyBorder="1" applyAlignment="1">
      <alignment horizontal="left" vertical="center" wrapText="1" indent="4"/>
    </xf>
    <xf numFmtId="0" fontId="0" fillId="0" borderId="16" xfId="0" applyBorder="1">
      <alignment vertical="center"/>
    </xf>
    <xf numFmtId="0" fontId="11" fillId="0" borderId="16" xfId="0" applyFont="1" applyBorder="1" applyAlignment="1">
      <alignment horizontal="center" vertical="center" wrapText="1"/>
    </xf>
    <xf numFmtId="0" fontId="12" fillId="0" borderId="15" xfId="0" applyFont="1" applyBorder="1" applyAlignment="1">
      <alignment vertical="center" wrapText="1"/>
    </xf>
    <xf numFmtId="0" fontId="0" fillId="0" borderId="16" xfId="0" applyFont="1" applyBorder="1" applyAlignment="1">
      <alignment vertical="center" wrapText="1"/>
    </xf>
    <xf numFmtId="0" fontId="0" fillId="0" borderId="16" xfId="0" applyBorder="1" applyAlignment="1">
      <alignment vertical="center" wrapText="1"/>
    </xf>
    <xf numFmtId="0" fontId="9" fillId="0" borderId="15" xfId="1" applyBorder="1" applyAlignment="1" applyProtection="1">
      <alignment vertical="center" wrapText="1"/>
    </xf>
    <xf numFmtId="0" fontId="15" fillId="0" borderId="16" xfId="0" applyFont="1" applyBorder="1" applyAlignment="1">
      <alignment vertical="center" wrapText="1"/>
    </xf>
    <xf numFmtId="0" fontId="14" fillId="0" borderId="16" xfId="0" applyFont="1" applyBorder="1" applyAlignment="1">
      <alignment vertical="center" wrapText="1"/>
    </xf>
    <xf numFmtId="0" fontId="0" fillId="0" borderId="16" xfId="0" applyBorder="1" applyAlignment="1">
      <alignment horizontal="left" vertical="center" wrapText="1" indent="1"/>
    </xf>
    <xf numFmtId="0" fontId="0" fillId="0" borderId="16" xfId="0" applyBorder="1" applyAlignment="1">
      <alignment horizontal="left" vertical="center" wrapText="1" indent="2"/>
    </xf>
    <xf numFmtId="0" fontId="9" fillId="0" borderId="16" xfId="1" applyBorder="1" applyAlignment="1" applyProtection="1">
      <alignment horizontal="left" vertical="center" wrapText="1" indent="1"/>
    </xf>
    <xf numFmtId="0" fontId="1" fillId="0" borderId="15" xfId="193" applyFont="1" applyBorder="1" applyAlignment="1">
      <alignment horizontal="left" vertical="center" wrapText="1" indent="1"/>
    </xf>
    <xf numFmtId="0" fontId="0" fillId="0" borderId="0" xfId="0" applyBorder="1" applyAlignment="1">
      <alignment vertical="center" wrapText="1"/>
    </xf>
    <xf numFmtId="0" fontId="1" fillId="0" borderId="15" xfId="193" applyNumberFormat="1" applyFont="1" applyBorder="1" applyAlignment="1">
      <alignment vertical="center" wrapText="1"/>
    </xf>
    <xf numFmtId="0" fontId="1" fillId="0" borderId="15" xfId="193" applyFont="1" applyBorder="1" applyAlignment="1">
      <alignment vertical="center" wrapText="1"/>
    </xf>
    <xf numFmtId="0" fontId="1" fillId="0" borderId="15" xfId="193" applyFont="1" applyBorder="1" applyAlignment="1">
      <alignment vertical="top" wrapText="1"/>
    </xf>
    <xf numFmtId="0" fontId="0" fillId="0" borderId="16" xfId="0" applyNumberFormat="1" applyBorder="1" applyAlignment="1">
      <alignment horizontal="left" vertical="center" wrapText="1"/>
    </xf>
    <xf numFmtId="0" fontId="9" fillId="0" borderId="0" xfId="1" applyBorder="1" applyAlignment="1" applyProtection="1">
      <alignment vertical="center" wrapText="1"/>
    </xf>
    <xf numFmtId="0" fontId="0" fillId="8" borderId="12" xfId="0" applyFill="1" applyBorder="1" applyAlignment="1">
      <alignment vertical="center" wrapText="1"/>
    </xf>
    <xf numFmtId="0" fontId="0" fillId="0" borderId="17" xfId="0" applyBorder="1" applyAlignment="1">
      <alignment vertical="center" wrapText="1"/>
    </xf>
    <xf numFmtId="0" fontId="0" fillId="0" borderId="16" xfId="0" applyBorder="1" applyAlignment="1">
      <alignment horizontal="left" vertical="center" wrapText="1"/>
    </xf>
    <xf numFmtId="0" fontId="2" fillId="2" borderId="0" xfId="2">
      <alignment vertical="top" shrinkToFit="1"/>
    </xf>
    <xf numFmtId="0" fontId="3" fillId="2" borderId="0" xfId="3">
      <alignment vertical="top" shrinkToFit="1"/>
    </xf>
    <xf numFmtId="0" fontId="4" fillId="2" borderId="0" xfId="4">
      <alignment vertical="top" shrinkToFit="1"/>
    </xf>
    <xf numFmtId="0" fontId="5" fillId="2" borderId="2" xfId="7" applyBorder="1">
      <alignment horizontal="center" vertical="top" shrinkToFit="1"/>
    </xf>
    <xf numFmtId="0" fontId="5" fillId="2" borderId="3" xfId="7" applyBorder="1">
      <alignment horizontal="center" vertical="top" shrinkToFit="1"/>
    </xf>
    <xf numFmtId="0" fontId="5" fillId="2" borderId="0" xfId="28" applyBorder="1">
      <alignment horizontal="left" vertical="top" shrinkToFit="1"/>
    </xf>
    <xf numFmtId="0" fontId="5" fillId="2" borderId="8" xfId="28" applyBorder="1">
      <alignment horizontal="left" vertical="top" shrinkToFit="1"/>
    </xf>
    <xf numFmtId="0" fontId="3" fillId="3" borderId="8" xfId="31" applyBorder="1">
      <alignment horizontal="left" vertical="top" shrinkToFit="1"/>
      <protection locked="0"/>
    </xf>
    <xf numFmtId="0" fontId="3" fillId="3" borderId="10" xfId="36" applyBorder="1">
      <alignment horizontal="left" vertical="top" shrinkToFit="1"/>
      <protection locked="0"/>
    </xf>
    <xf numFmtId="0" fontId="3" fillId="3" borderId="11" xfId="36" applyBorder="1">
      <alignment horizontal="left" vertical="top" shrinkToFit="1"/>
      <protection locked="0"/>
    </xf>
    <xf numFmtId="0" fontId="5" fillId="2" borderId="8" xfId="33" applyBorder="1">
      <alignment horizontal="left" vertical="top" shrinkToFit="1"/>
    </xf>
  </cellXfs>
  <cellStyles count="194">
    <cellStyle name="Hyperlink" xfId="1" builtinId="8"/>
    <cellStyle name="MSSStyle001" xfId="2"/>
    <cellStyle name="MSSStyle002" xfId="3"/>
    <cellStyle name="MSSStyle003" xfId="4"/>
    <cellStyle name="MSSStyle004" xfId="5"/>
    <cellStyle name="MSSStyle005" xfId="6"/>
    <cellStyle name="MSSStyle006" xfId="7"/>
    <cellStyle name="MSSStyle007" xfId="8"/>
    <cellStyle name="MSSStyle008" xfId="9"/>
    <cellStyle name="MSSStyle009" xfId="10"/>
    <cellStyle name="MSSStyle010" xfId="11"/>
    <cellStyle name="MSSStyle011" xfId="12"/>
    <cellStyle name="MSSStyle012" xfId="13"/>
    <cellStyle name="MSSStyle013" xfId="14"/>
    <cellStyle name="MSSStyle014" xfId="15"/>
    <cellStyle name="MSSStyle015" xfId="16"/>
    <cellStyle name="MSSStyle016" xfId="17"/>
    <cellStyle name="MSSStyle017" xfId="18"/>
    <cellStyle name="MSSStyle018" xfId="19"/>
    <cellStyle name="MSSStyle019" xfId="20"/>
    <cellStyle name="MSSStyle020" xfId="21"/>
    <cellStyle name="MSSStyle021" xfId="22"/>
    <cellStyle name="MSSStyle022" xfId="23"/>
    <cellStyle name="MSSStyle023" xfId="24"/>
    <cellStyle name="MSSStyle024" xfId="25"/>
    <cellStyle name="MSSStyle025" xfId="26"/>
    <cellStyle name="MSSStyle026" xfId="27"/>
    <cellStyle name="MSSStyle027" xfId="28"/>
    <cellStyle name="MSSStyle028" xfId="29"/>
    <cellStyle name="MSSStyle029" xfId="30"/>
    <cellStyle name="MSSStyle030" xfId="31"/>
    <cellStyle name="MSSStyle031" xfId="32"/>
    <cellStyle name="MSSStyle032" xfId="33"/>
    <cellStyle name="MSSStyle033" xfId="34"/>
    <cellStyle name="MSSStyle034" xfId="35"/>
    <cellStyle name="MSSStyle035" xfId="36"/>
    <cellStyle name="MSSStyle036" xfId="37"/>
    <cellStyle name="MSSStyle037" xfId="38"/>
    <cellStyle name="MSSStyle038" xfId="39"/>
    <cellStyle name="MSSStyle039" xfId="40"/>
    <cellStyle name="MSSStyle040" xfId="41"/>
    <cellStyle name="MSSStyle041" xfId="42"/>
    <cellStyle name="MSSStyle042" xfId="43"/>
    <cellStyle name="MSSStyle043" xfId="44"/>
    <cellStyle name="MSSStyle044" xfId="45"/>
    <cellStyle name="MSSStyle045" xfId="46"/>
    <cellStyle name="MSSStyle046" xfId="47"/>
    <cellStyle name="MSSStyle047" xfId="48"/>
    <cellStyle name="MSSStyle048" xfId="49"/>
    <cellStyle name="MSSStyle049" xfId="50"/>
    <cellStyle name="MSSStyle050" xfId="51"/>
    <cellStyle name="MSSStyle051" xfId="52"/>
    <cellStyle name="MSSStyle052" xfId="53"/>
    <cellStyle name="MSSStyle053" xfId="54"/>
    <cellStyle name="MSSStyle054" xfId="55"/>
    <cellStyle name="MSSStyle055" xfId="56"/>
    <cellStyle name="MSSStyle056" xfId="57"/>
    <cellStyle name="MSSStyle057" xfId="58"/>
    <cellStyle name="MSSStyle058" xfId="59"/>
    <cellStyle name="MSSStyle059" xfId="60"/>
    <cellStyle name="MSSStyle060" xfId="61"/>
    <cellStyle name="MSSStyle061" xfId="62"/>
    <cellStyle name="MSSStyle062" xfId="63"/>
    <cellStyle name="MSSStyle063" xfId="64"/>
    <cellStyle name="MSSStyle064" xfId="65"/>
    <cellStyle name="MSSStyle065" xfId="66"/>
    <cellStyle name="MSSStyle066" xfId="67"/>
    <cellStyle name="MSSStyle067" xfId="68"/>
    <cellStyle name="MSSStyle068" xfId="69"/>
    <cellStyle name="MSSStyle069" xfId="70"/>
    <cellStyle name="MSSStyle070" xfId="71"/>
    <cellStyle name="MSSStyle071" xfId="72"/>
    <cellStyle name="MSSStyle072" xfId="73"/>
    <cellStyle name="MSSStyle073" xfId="74"/>
    <cellStyle name="MSSStyle074" xfId="75"/>
    <cellStyle name="MSSStyle075" xfId="76"/>
    <cellStyle name="MSSStyle076" xfId="77"/>
    <cellStyle name="MSSStyle077" xfId="78"/>
    <cellStyle name="MSSStyle078" xfId="79"/>
    <cellStyle name="MSSStyle079" xfId="80"/>
    <cellStyle name="MSSStyle080" xfId="81"/>
    <cellStyle name="MSSStyle081" xfId="82"/>
    <cellStyle name="MSSStyle082" xfId="83"/>
    <cellStyle name="MSSStyle083" xfId="84"/>
    <cellStyle name="MSSStyle084" xfId="85"/>
    <cellStyle name="MSSStyle085" xfId="86"/>
    <cellStyle name="MSSStyle086" xfId="87"/>
    <cellStyle name="MSSStyle087" xfId="88"/>
    <cellStyle name="MSSStyle088" xfId="89"/>
    <cellStyle name="MSSStyle089" xfId="90"/>
    <cellStyle name="MSSStyle090" xfId="91"/>
    <cellStyle name="MSSStyle091" xfId="92"/>
    <cellStyle name="MSSStyle092" xfId="93"/>
    <cellStyle name="MSSStyle093" xfId="94"/>
    <cellStyle name="MSSStyle094" xfId="95"/>
    <cellStyle name="MSSStyle095" xfId="96"/>
    <cellStyle name="MSSStyle096" xfId="97"/>
    <cellStyle name="MSSStyle097" xfId="98"/>
    <cellStyle name="MSSStyle098" xfId="99"/>
    <cellStyle name="MSSStyle099" xfId="100"/>
    <cellStyle name="MSSStyle100" xfId="101"/>
    <cellStyle name="MSSStyle101" xfId="102"/>
    <cellStyle name="MSSStyle102" xfId="103"/>
    <cellStyle name="MSSStyle103" xfId="104"/>
    <cellStyle name="MSSStyle104" xfId="105"/>
    <cellStyle name="MSSStyle105" xfId="106"/>
    <cellStyle name="MSSStyle106" xfId="107"/>
    <cellStyle name="MSSStyle107" xfId="108"/>
    <cellStyle name="MSSStyle108" xfId="109"/>
    <cellStyle name="MSSStyle109" xfId="110"/>
    <cellStyle name="MSSStyle110" xfId="111"/>
    <cellStyle name="MSSStyle111" xfId="112"/>
    <cellStyle name="MSSStyle112" xfId="113"/>
    <cellStyle name="MSSStyle113" xfId="114"/>
    <cellStyle name="MSSStyle114" xfId="115"/>
    <cellStyle name="MSSStyle115" xfId="116"/>
    <cellStyle name="MSSStyle116" xfId="117"/>
    <cellStyle name="MSSStyle117" xfId="118"/>
    <cellStyle name="MSSStyle118" xfId="119"/>
    <cellStyle name="MSSStyle119" xfId="120"/>
    <cellStyle name="MSSStyle120" xfId="121"/>
    <cellStyle name="MSSStyle121" xfId="122"/>
    <cellStyle name="MSSStyle122" xfId="123"/>
    <cellStyle name="MSSStyle123" xfId="124"/>
    <cellStyle name="MSSStyle124" xfId="125"/>
    <cellStyle name="MSSStyle125" xfId="126"/>
    <cellStyle name="MSSStyle126" xfId="127"/>
    <cellStyle name="MSSStyle127" xfId="128"/>
    <cellStyle name="MSSStyle128" xfId="129"/>
    <cellStyle name="MSSStyle129" xfId="130"/>
    <cellStyle name="MSSStyle130" xfId="131"/>
    <cellStyle name="MSSStyle131" xfId="132"/>
    <cellStyle name="MSSStyle132" xfId="133"/>
    <cellStyle name="MSSStyle133" xfId="134"/>
    <cellStyle name="MSSStyle134" xfId="135"/>
    <cellStyle name="MSSStyle135" xfId="136"/>
    <cellStyle name="MSSStyle136" xfId="137"/>
    <cellStyle name="MSSStyle137" xfId="138"/>
    <cellStyle name="MSSStyle138" xfId="139"/>
    <cellStyle name="MSSStyle139" xfId="140"/>
    <cellStyle name="MSSStyle140" xfId="141"/>
    <cellStyle name="MSSStyle141" xfId="142"/>
    <cellStyle name="MSSStyle142" xfId="143"/>
    <cellStyle name="MSSStyle143" xfId="144"/>
    <cellStyle name="MSSStyle144" xfId="145"/>
    <cellStyle name="MSSStyle145" xfId="146"/>
    <cellStyle name="MSSStyle146" xfId="147"/>
    <cellStyle name="MSSStyle147" xfId="148"/>
    <cellStyle name="MSSStyle148" xfId="149"/>
    <cellStyle name="MSSStyle149" xfId="150"/>
    <cellStyle name="MSSStyle150" xfId="151"/>
    <cellStyle name="MSSStyle151" xfId="152"/>
    <cellStyle name="MSSStyle152" xfId="153"/>
    <cellStyle name="MSSStyle153" xfId="154"/>
    <cellStyle name="MSSStyle154" xfId="155"/>
    <cellStyle name="MSSStyle155" xfId="156"/>
    <cellStyle name="MSSStyle156" xfId="157"/>
    <cellStyle name="MSSStyle157" xfId="158"/>
    <cellStyle name="MSSStyle158" xfId="159"/>
    <cellStyle name="MSSStyle159" xfId="160"/>
    <cellStyle name="MSSStyle160" xfId="161"/>
    <cellStyle name="MSSStyle161" xfId="162"/>
    <cellStyle name="MSSStyle162" xfId="163"/>
    <cellStyle name="MSSStyle163" xfId="164"/>
    <cellStyle name="MSSStyle164" xfId="165"/>
    <cellStyle name="MSSStyle165" xfId="166"/>
    <cellStyle name="MSSStyle166" xfId="167"/>
    <cellStyle name="MSSStyle167" xfId="168"/>
    <cellStyle name="MSSStyle168" xfId="169"/>
    <cellStyle name="MSSStyle169" xfId="170"/>
    <cellStyle name="MSSStyle170" xfId="171"/>
    <cellStyle name="MSSStyle171" xfId="172"/>
    <cellStyle name="MSSStyle172" xfId="173"/>
    <cellStyle name="MSSStyle173" xfId="174"/>
    <cellStyle name="MSSStyle174" xfId="175"/>
    <cellStyle name="MSSStyle175" xfId="176"/>
    <cellStyle name="MSSStyle176" xfId="177"/>
    <cellStyle name="MSSStyle177" xfId="178"/>
    <cellStyle name="MSSStyle178" xfId="179"/>
    <cellStyle name="MSSStyle179" xfId="180"/>
    <cellStyle name="MSSStyle180" xfId="181"/>
    <cellStyle name="MSSStyle181" xfId="182"/>
    <cellStyle name="MSSStyle182" xfId="183"/>
    <cellStyle name="MSSStyle183" xfId="184"/>
    <cellStyle name="MSSStyle184" xfId="185"/>
    <cellStyle name="MSSStyle185" xfId="186"/>
    <cellStyle name="MSSStyle186" xfId="187"/>
    <cellStyle name="MSSStyle187" xfId="188"/>
    <cellStyle name="MSSStyle188" xfId="189"/>
    <cellStyle name="MSSStyle189" xfId="190"/>
    <cellStyle name="MSSStyle190" xfId="191"/>
    <cellStyle name="MSSStyle191" xfId="192"/>
    <cellStyle name="Normal" xfId="0" builtinId="0"/>
    <cellStyle name="Normal 2" xfId="19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000000"/>
      <rgbColor rgb="00FFFFFF"/>
      <rgbColor rgb="00ADD8E6"/>
      <rgbColor rgb="00F0F0F0"/>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4400550</xdr:colOff>
      <xdr:row>0</xdr:row>
      <xdr:rowOff>28575</xdr:rowOff>
    </xdr:from>
    <xdr:to>
      <xdr:col>0</xdr:col>
      <xdr:colOff>6558721</xdr:colOff>
      <xdr:row>1</xdr:row>
      <xdr:rowOff>86125</xdr:rowOff>
    </xdr:to>
    <xdr:pic>
      <xdr:nvPicPr>
        <xdr:cNvPr id="2" name="Picture 1"/>
        <xdr:cNvPicPr>
          <a:picLocks noChangeAspect="1"/>
        </xdr:cNvPicPr>
      </xdr:nvPicPr>
      <xdr:blipFill>
        <a:blip xmlns:r="http://schemas.openxmlformats.org/officeDocument/2006/relationships" r:embed="rId1"/>
        <a:stretch>
          <a:fillRect/>
        </a:stretch>
      </xdr:blipFill>
      <xdr:spPr>
        <a:xfrm>
          <a:off x="4400550" y="28575"/>
          <a:ext cx="2158171" cy="219475"/>
        </a:xfrm>
        <a:prstGeom prst="rect">
          <a:avLst/>
        </a:prstGeom>
      </xdr:spPr>
    </xdr:pic>
    <xdr:clientData/>
  </xdr:twoCellAnchor>
  <xdr:twoCellAnchor editAs="oneCell">
    <xdr:from>
      <xdr:col>0</xdr:col>
      <xdr:colOff>2019300</xdr:colOff>
      <xdr:row>45</xdr:row>
      <xdr:rowOff>161925</xdr:rowOff>
    </xdr:from>
    <xdr:to>
      <xdr:col>0</xdr:col>
      <xdr:colOff>5232170</xdr:colOff>
      <xdr:row>45</xdr:row>
      <xdr:rowOff>1625092</xdr:rowOff>
    </xdr:to>
    <xdr:pic>
      <xdr:nvPicPr>
        <xdr:cNvPr id="3" name="Picture 2"/>
        <xdr:cNvPicPr>
          <a:picLocks noChangeAspect="1"/>
        </xdr:cNvPicPr>
      </xdr:nvPicPr>
      <xdr:blipFill>
        <a:blip xmlns:r="http://schemas.openxmlformats.org/officeDocument/2006/relationships" r:embed="rId2"/>
        <a:stretch>
          <a:fillRect/>
        </a:stretch>
      </xdr:blipFill>
      <xdr:spPr>
        <a:xfrm>
          <a:off x="2019300" y="9229725"/>
          <a:ext cx="3212870" cy="1463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emplates.modelsheetsoft.com/browser/browse.aspx?s=JobOppy.xls" TargetMode="External"/><Relationship Id="rId7" Type="http://schemas.openxmlformats.org/officeDocument/2006/relationships/drawing" Target="../drawings/drawing1.xml"/><Relationship Id="rId2" Type="http://schemas.openxmlformats.org/officeDocument/2006/relationships/hyperlink" Target="mailto:info@modelsheetsoft.com" TargetMode="External"/><Relationship Id="rId1" Type="http://schemas.openxmlformats.org/officeDocument/2006/relationships/hyperlink" Target="http://www.modelsheetsoft.com/refer.aspx?s=JobOppy.xls" TargetMode="External"/><Relationship Id="rId6" Type="http://schemas.openxmlformats.org/officeDocument/2006/relationships/printerSettings" Target="../printerSettings/printerSettings1.bin"/><Relationship Id="rId5" Type="http://schemas.openxmlformats.org/officeDocument/2006/relationships/hyperlink" Target="http://templates.modelsheetsoft.com/browser/browse.aspx?s=JobOppy.xls" TargetMode="External"/><Relationship Id="rId4" Type="http://schemas.openxmlformats.org/officeDocument/2006/relationships/hyperlink" Target="http://www.modelsheetsoft.com/consulting-business-analysis.aspx?s=joboppy.xl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A76"/>
  <sheetViews>
    <sheetView tabSelected="1" workbookViewId="0">
      <selection activeCell="A12" sqref="A12"/>
    </sheetView>
  </sheetViews>
  <sheetFormatPr defaultRowHeight="12.75" outlineLevelRow="2" x14ac:dyDescent="0.2"/>
  <cols>
    <col min="1" max="1" width="98.7109375" style="84" customWidth="1"/>
    <col min="2" max="16384" width="9.140625" style="80"/>
  </cols>
  <sheetData>
    <row r="2" spans="1:1" ht="15.75" x14ac:dyDescent="0.2">
      <c r="A2" s="79"/>
    </row>
    <row r="3" spans="1:1" ht="18" x14ac:dyDescent="0.2">
      <c r="A3" s="81" t="s">
        <v>173</v>
      </c>
    </row>
    <row r="5" spans="1:1" ht="15" x14ac:dyDescent="0.2">
      <c r="A5" s="82" t="s">
        <v>174</v>
      </c>
    </row>
    <row r="6" spans="1:1" x14ac:dyDescent="0.2">
      <c r="A6" s="83"/>
    </row>
    <row r="7" spans="1:1" ht="51" x14ac:dyDescent="0.2">
      <c r="A7" s="84" t="s">
        <v>175</v>
      </c>
    </row>
    <row r="8" spans="1:1" x14ac:dyDescent="0.2">
      <c r="A8" s="85" t="s">
        <v>176</v>
      </c>
    </row>
    <row r="9" spans="1:1" x14ac:dyDescent="0.2">
      <c r="A9" s="83"/>
    </row>
    <row r="10" spans="1:1" ht="15" x14ac:dyDescent="0.2">
      <c r="A10" s="86" t="s">
        <v>177</v>
      </c>
    </row>
    <row r="11" spans="1:1" x14ac:dyDescent="0.2">
      <c r="A11" s="83"/>
    </row>
    <row r="12" spans="1:1" x14ac:dyDescent="0.2">
      <c r="A12" s="87" t="s">
        <v>178</v>
      </c>
    </row>
    <row r="13" spans="1:1" collapsed="1" x14ac:dyDescent="0.2">
      <c r="A13" s="88" t="s">
        <v>179</v>
      </c>
    </row>
    <row r="14" spans="1:1" hidden="1" outlineLevel="1" collapsed="1" x14ac:dyDescent="0.2">
      <c r="A14" s="88" t="s">
        <v>180</v>
      </c>
    </row>
    <row r="15" spans="1:1" hidden="1" outlineLevel="2" x14ac:dyDescent="0.2">
      <c r="A15" s="89" t="s">
        <v>181</v>
      </c>
    </row>
    <row r="16" spans="1:1" hidden="1" outlineLevel="2" x14ac:dyDescent="0.2">
      <c r="A16" s="89" t="s">
        <v>182</v>
      </c>
    </row>
    <row r="17" spans="1:1" hidden="1" outlineLevel="2" x14ac:dyDescent="0.2">
      <c r="A17" s="89" t="s">
        <v>183</v>
      </c>
    </row>
    <row r="18" spans="1:1" hidden="1" outlineLevel="2" x14ac:dyDescent="0.2">
      <c r="A18" s="89" t="s">
        <v>184</v>
      </c>
    </row>
    <row r="19" spans="1:1" ht="25.5" hidden="1" outlineLevel="2" x14ac:dyDescent="0.2">
      <c r="A19" s="89" t="s">
        <v>185</v>
      </c>
    </row>
    <row r="20" spans="1:1" hidden="1" outlineLevel="2" x14ac:dyDescent="0.2">
      <c r="A20" s="88"/>
    </row>
    <row r="21" spans="1:1" hidden="1" outlineLevel="1" collapsed="1" x14ac:dyDescent="0.2">
      <c r="A21" s="88" t="s">
        <v>186</v>
      </c>
    </row>
    <row r="22" spans="1:1" hidden="1" outlineLevel="2" x14ac:dyDescent="0.2">
      <c r="A22" s="89" t="s">
        <v>187</v>
      </c>
    </row>
    <row r="23" spans="1:1" hidden="1" outlineLevel="2" x14ac:dyDescent="0.2">
      <c r="A23" s="89" t="s">
        <v>188</v>
      </c>
    </row>
    <row r="24" spans="1:1" hidden="1" outlineLevel="2" x14ac:dyDescent="0.2">
      <c r="A24" s="89" t="s">
        <v>189</v>
      </c>
    </row>
    <row r="25" spans="1:1" hidden="1" outlineLevel="2" x14ac:dyDescent="0.2">
      <c r="A25" s="83"/>
    </row>
    <row r="26" spans="1:1" hidden="1" outlineLevel="1" collapsed="1" x14ac:dyDescent="0.2">
      <c r="A26" s="88" t="s">
        <v>190</v>
      </c>
    </row>
    <row r="27" spans="1:1" hidden="1" outlineLevel="2" x14ac:dyDescent="0.2">
      <c r="A27" s="89" t="s">
        <v>191</v>
      </c>
    </row>
    <row r="28" spans="1:1" ht="25.5" hidden="1" outlineLevel="2" x14ac:dyDescent="0.2">
      <c r="A28" s="89" t="s">
        <v>192</v>
      </c>
    </row>
    <row r="29" spans="1:1" hidden="1" outlineLevel="2" x14ac:dyDescent="0.2">
      <c r="A29" s="89" t="s">
        <v>193</v>
      </c>
    </row>
    <row r="30" spans="1:1" hidden="1" outlineLevel="1" x14ac:dyDescent="0.2">
      <c r="A30" s="89"/>
    </row>
    <row r="31" spans="1:1" x14ac:dyDescent="0.2">
      <c r="A31" s="90" t="s">
        <v>194</v>
      </c>
    </row>
    <row r="32" spans="1:1" x14ac:dyDescent="0.2">
      <c r="A32" s="83"/>
    </row>
    <row r="33" spans="1:1" x14ac:dyDescent="0.2">
      <c r="A33" s="87" t="s">
        <v>195</v>
      </c>
    </row>
    <row r="34" spans="1:1" collapsed="1" x14ac:dyDescent="0.2">
      <c r="A34" s="88" t="s">
        <v>179</v>
      </c>
    </row>
    <row r="35" spans="1:1" hidden="1" outlineLevel="1" x14ac:dyDescent="0.2">
      <c r="A35" s="88" t="s">
        <v>196</v>
      </c>
    </row>
    <row r="36" spans="1:1" hidden="1" outlineLevel="1" x14ac:dyDescent="0.2">
      <c r="A36" s="88" t="s">
        <v>197</v>
      </c>
    </row>
    <row r="37" spans="1:1" hidden="1" outlineLevel="1" x14ac:dyDescent="0.2">
      <c r="A37" s="88"/>
    </row>
    <row r="38" spans="1:1" x14ac:dyDescent="0.2">
      <c r="A38" s="90" t="s">
        <v>198</v>
      </c>
    </row>
    <row r="39" spans="1:1" x14ac:dyDescent="0.2">
      <c r="A39" s="83"/>
    </row>
    <row r="40" spans="1:1" x14ac:dyDescent="0.2">
      <c r="A40" s="87" t="s">
        <v>199</v>
      </c>
    </row>
    <row r="41" spans="1:1" x14ac:dyDescent="0.2">
      <c r="A41" s="83"/>
    </row>
    <row r="42" spans="1:1" ht="25.5" x14ac:dyDescent="0.2">
      <c r="A42" s="91" t="s">
        <v>200</v>
      </c>
    </row>
    <row r="43" spans="1:1" collapsed="1" x14ac:dyDescent="0.2">
      <c r="A43" s="88" t="s">
        <v>201</v>
      </c>
    </row>
    <row r="44" spans="1:1" hidden="1" outlineLevel="1" x14ac:dyDescent="0.2">
      <c r="A44" s="92"/>
    </row>
    <row r="45" spans="1:1" ht="63.75" hidden="1" outlineLevel="1" x14ac:dyDescent="0.2">
      <c r="A45" s="93" t="s">
        <v>202</v>
      </c>
    </row>
    <row r="46" spans="1:1" ht="140.1" hidden="1" customHeight="1" outlineLevel="1" x14ac:dyDescent="0.2">
      <c r="A46" s="94"/>
    </row>
    <row r="47" spans="1:1" ht="89.25" hidden="1" outlineLevel="1" x14ac:dyDescent="0.2">
      <c r="A47" s="95" t="s">
        <v>203</v>
      </c>
    </row>
    <row r="48" spans="1:1" hidden="1" outlineLevel="1" x14ac:dyDescent="0.2">
      <c r="A48" s="95"/>
    </row>
    <row r="49" spans="1:1" ht="63.75" hidden="1" outlineLevel="1" x14ac:dyDescent="0.2">
      <c r="A49" s="96" t="s">
        <v>204</v>
      </c>
    </row>
    <row r="50" spans="1:1" x14ac:dyDescent="0.2">
      <c r="A50" s="83"/>
    </row>
    <row r="51" spans="1:1" x14ac:dyDescent="0.2">
      <c r="A51" s="94" t="s">
        <v>205</v>
      </c>
    </row>
    <row r="52" spans="1:1" x14ac:dyDescent="0.2">
      <c r="A52" s="85" t="s">
        <v>206</v>
      </c>
    </row>
    <row r="53" spans="1:1" x14ac:dyDescent="0.2">
      <c r="A53" s="85" t="s">
        <v>207</v>
      </c>
    </row>
    <row r="54" spans="1:1" x14ac:dyDescent="0.2">
      <c r="A54" s="97"/>
    </row>
    <row r="55" spans="1:1" x14ac:dyDescent="0.2">
      <c r="A55" s="98"/>
    </row>
    <row r="56" spans="1:1" x14ac:dyDescent="0.2">
      <c r="A56" s="99"/>
    </row>
    <row r="57" spans="1:1" ht="15" x14ac:dyDescent="0.2">
      <c r="A57" s="86" t="s">
        <v>208</v>
      </c>
    </row>
    <row r="59" spans="1:1" ht="38.25" x14ac:dyDescent="0.2">
      <c r="A59" s="84" t="s">
        <v>209</v>
      </c>
    </row>
    <row r="61" spans="1:1" x14ac:dyDescent="0.2">
      <c r="A61" s="84" t="s">
        <v>210</v>
      </c>
    </row>
    <row r="63" spans="1:1" x14ac:dyDescent="0.2">
      <c r="A63" s="84" t="s">
        <v>211</v>
      </c>
    </row>
    <row r="64" spans="1:1" x14ac:dyDescent="0.2">
      <c r="A64" s="88" t="s">
        <v>212</v>
      </c>
    </row>
    <row r="65" spans="1:1" x14ac:dyDescent="0.2">
      <c r="A65" s="88" t="s">
        <v>213</v>
      </c>
    </row>
    <row r="66" spans="1:1" x14ac:dyDescent="0.2">
      <c r="A66" s="88" t="s">
        <v>214</v>
      </c>
    </row>
    <row r="67" spans="1:1" x14ac:dyDescent="0.2">
      <c r="A67" s="88" t="s">
        <v>215</v>
      </c>
    </row>
    <row r="68" spans="1:1" x14ac:dyDescent="0.2">
      <c r="A68" s="88" t="s">
        <v>216</v>
      </c>
    </row>
    <row r="70" spans="1:1" x14ac:dyDescent="0.2">
      <c r="A70" s="100" t="s">
        <v>217</v>
      </c>
    </row>
    <row r="73" spans="1:1" x14ac:dyDescent="0.2">
      <c r="A73" s="84" t="s">
        <v>218</v>
      </c>
    </row>
    <row r="75" spans="1:1" x14ac:dyDescent="0.2">
      <c r="A75" s="84" t="s">
        <v>219</v>
      </c>
    </row>
    <row r="76" spans="1:1" x14ac:dyDescent="0.2">
      <c r="A76" s="84" t="s">
        <v>220</v>
      </c>
    </row>
  </sheetData>
  <hyperlinks>
    <hyperlink ref="A52" r:id="rId1"/>
    <hyperlink ref="A53" r:id="rId2"/>
    <hyperlink ref="A31" r:id="rId3"/>
    <hyperlink ref="A38" r:id="rId4"/>
    <hyperlink ref="A8" r:id="rId5"/>
  </hyperlinks>
  <printOptions horizontalCentered="1"/>
  <pageMargins left="0.45" right="0.45" top="0.5" bottom="0.5" header="0.3" footer="0.3"/>
  <pageSetup orientation="portrait" r:id="rId6"/>
  <headerFooter>
    <oddFooter>&amp;LModelSheet is a trademark of ModelSheet Software, LLC&amp;Rpage &amp;P of &amp;N</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K52"/>
  <sheetViews>
    <sheetView zoomScaleNormal="100" workbookViewId="0">
      <selection activeCell="H19" sqref="H19"/>
    </sheetView>
  </sheetViews>
  <sheetFormatPr defaultRowHeight="12.75" customHeight="1" x14ac:dyDescent="0.2"/>
  <cols>
    <col min="1" max="1" width="19" customWidth="1"/>
    <col min="2" max="2" width="15" customWidth="1"/>
    <col min="3" max="3" width="17.28515625" customWidth="1"/>
    <col min="4" max="4" width="13.42578125" customWidth="1"/>
    <col min="5" max="5" width="12" customWidth="1"/>
  </cols>
  <sheetData>
    <row r="1" spans="1:5" ht="12.75" customHeight="1" x14ac:dyDescent="0.2">
      <c r="A1" s="101" t="str">
        <f>"Job Opportunity Evaluator"</f>
        <v>Job Opportunity Evaluator</v>
      </c>
      <c r="B1" s="101"/>
      <c r="C1" s="101"/>
      <c r="D1" s="101"/>
    </row>
    <row r="2" spans="1:5" ht="12.75" customHeight="1" x14ac:dyDescent="0.2">
      <c r="A2" s="101" t="str">
        <f>"Inputs"</f>
        <v>Inputs</v>
      </c>
      <c r="B2" s="101"/>
      <c r="C2" s="101"/>
      <c r="D2" s="101"/>
    </row>
    <row r="3" spans="1:5" ht="12.75" customHeight="1" x14ac:dyDescent="0.2">
      <c r="A3" s="101" t="str">
        <f>""</f>
        <v/>
      </c>
      <c r="B3" s="101"/>
      <c r="C3" s="101"/>
      <c r="D3" s="101"/>
    </row>
    <row r="4" spans="1:5" ht="12.75" customHeight="1" x14ac:dyDescent="0.2">
      <c r="A4" s="102" t="str">
        <f>"Shaded cells are input cells. You can enter data in them."</f>
        <v>Shaded cells are input cells. You can enter data in them.</v>
      </c>
      <c r="B4" s="102"/>
      <c r="C4" s="102"/>
      <c r="D4" s="102"/>
      <c r="E4" s="102"/>
    </row>
    <row r="5" spans="1:5" ht="12.75" customHeight="1" x14ac:dyDescent="0.2">
      <c r="A5" s="102" t="str">
        <f>"Formulas in shaded cells are starting suggestions. You can overwrite them."</f>
        <v>Formulas in shaded cells are starting suggestions. You can overwrite them.</v>
      </c>
      <c r="B5" s="102"/>
      <c r="C5" s="102"/>
      <c r="D5" s="102"/>
      <c r="E5" s="102"/>
    </row>
    <row r="7" spans="1:5" ht="12.75" customHeight="1" x14ac:dyDescent="0.2">
      <c r="A7" s="103" t="str">
        <f>"Available Positions"</f>
        <v>Available Positions</v>
      </c>
      <c r="B7" s="103"/>
      <c r="C7" s="103"/>
    </row>
    <row r="8" spans="1:5" ht="12.75" customHeight="1" x14ac:dyDescent="0.2">
      <c r="A8" s="1" t="str">
        <f>" "</f>
        <v xml:space="preserve"> </v>
      </c>
    </row>
    <row r="9" spans="1:5" ht="12.75" customHeight="1" x14ac:dyDescent="0.2">
      <c r="B9" s="3" t="str">
        <f>Labels!B5</f>
        <v>Employer / Client</v>
      </c>
      <c r="C9" s="4" t="str">
        <f>Labels!B13</f>
        <v>Job Title</v>
      </c>
      <c r="D9" s="4" t="str">
        <f>Labels!B10</f>
        <v>Job Probability</v>
      </c>
      <c r="E9" s="5" t="str">
        <f>Labels!B6</f>
        <v>Last Updated</v>
      </c>
    </row>
    <row r="10" spans="1:5" ht="12.75" customHeight="1" x14ac:dyDescent="0.2">
      <c r="A10" s="6" t="str">
        <f>Labels!B28</f>
        <v>Opportunity 1</v>
      </c>
      <c r="B10" s="7" t="str">
        <f t="shared" ref="B10:C12" si="0">" "</f>
        <v xml:space="preserve"> </v>
      </c>
      <c r="C10" s="7" t="str">
        <f t="shared" si="0"/>
        <v xml:space="preserve"> </v>
      </c>
      <c r="D10" s="8"/>
      <c r="E10" s="9"/>
    </row>
    <row r="11" spans="1:5" ht="12.75" customHeight="1" x14ac:dyDescent="0.2">
      <c r="A11" s="10" t="str">
        <f>Labels!B29</f>
        <v>Opportunity 2</v>
      </c>
      <c r="B11" s="11" t="str">
        <f t="shared" si="0"/>
        <v xml:space="preserve"> </v>
      </c>
      <c r="C11" s="11" t="str">
        <f t="shared" si="0"/>
        <v xml:space="preserve"> </v>
      </c>
      <c r="D11" s="12"/>
      <c r="E11" s="13"/>
    </row>
    <row r="12" spans="1:5" ht="12.75" customHeight="1" x14ac:dyDescent="0.2">
      <c r="A12" s="14" t="str">
        <f>Labels!B30</f>
        <v>Opportunity 3</v>
      </c>
      <c r="B12" s="15" t="str">
        <f t="shared" si="0"/>
        <v xml:space="preserve"> </v>
      </c>
      <c r="C12" s="15" t="str">
        <f t="shared" si="0"/>
        <v xml:space="preserve"> </v>
      </c>
      <c r="D12" s="16"/>
      <c r="E12" s="17"/>
    </row>
    <row r="15" spans="1:5" ht="12.75" customHeight="1" x14ac:dyDescent="0.2">
      <c r="A15" s="103" t="str">
        <f>"Evaluation Criteria"</f>
        <v>Evaluation Criteria</v>
      </c>
      <c r="B15" s="103"/>
    </row>
    <row r="16" spans="1:5" ht="12.75" customHeight="1" x14ac:dyDescent="0.2">
      <c r="A16" s="1" t="str">
        <f>" "</f>
        <v xml:space="preserve"> </v>
      </c>
    </row>
    <row r="17" spans="1:11" ht="12.75" customHeight="1" x14ac:dyDescent="0.2">
      <c r="B17" s="3" t="str">
        <f>Labels!B18</f>
        <v>Weights (&gt;=0)</v>
      </c>
      <c r="C17" s="5" t="str">
        <f>Labels!B19</f>
        <v>Normalized Weights</v>
      </c>
    </row>
    <row r="18" spans="1:11" ht="12.75" customHeight="1" x14ac:dyDescent="0.2">
      <c r="A18" s="6" t="str">
        <f>Labels!B23</f>
        <v>Company</v>
      </c>
      <c r="B18" s="18">
        <f>5</f>
        <v>5</v>
      </c>
      <c r="C18" s="19">
        <f>B18/B21</f>
        <v>0.33333333333333331</v>
      </c>
    </row>
    <row r="19" spans="1:11" ht="12.75" customHeight="1" x14ac:dyDescent="0.2">
      <c r="A19" s="10" t="str">
        <f>Labels!B24</f>
        <v>Job</v>
      </c>
      <c r="B19" s="20">
        <f>5</f>
        <v>5</v>
      </c>
      <c r="C19" s="21">
        <f>B19/B21</f>
        <v>0.33333333333333331</v>
      </c>
    </row>
    <row r="20" spans="1:11" ht="12.75" customHeight="1" x14ac:dyDescent="0.2">
      <c r="A20" s="10" t="str">
        <f>Labels!B25</f>
        <v>Compensation</v>
      </c>
      <c r="B20" s="20">
        <f>5</f>
        <v>5</v>
      </c>
      <c r="C20" s="21">
        <f>B20/B21</f>
        <v>0.33333333333333331</v>
      </c>
    </row>
    <row r="21" spans="1:11" ht="12.75" customHeight="1" x14ac:dyDescent="0.2">
      <c r="A21" s="22" t="str">
        <f>Labels!C22</f>
        <v>Total</v>
      </c>
      <c r="B21" s="23">
        <f>SUM(B18:B20)</f>
        <v>15</v>
      </c>
      <c r="C21" s="24">
        <f>B21/B21</f>
        <v>1</v>
      </c>
    </row>
    <row r="24" spans="1:11" ht="12.75" customHeight="1" x14ac:dyDescent="0.2">
      <c r="A24" s="103" t="str">
        <f>"Opportunity Ratings and Comments"</f>
        <v>Opportunity Ratings and Comments</v>
      </c>
      <c r="B24" s="103"/>
      <c r="C24" s="103"/>
    </row>
    <row r="25" spans="1:11" ht="12.75" customHeight="1" x14ac:dyDescent="0.2">
      <c r="A25" s="103" t="str">
        <f>""</f>
        <v/>
      </c>
      <c r="B25" s="103"/>
      <c r="C25" s="103"/>
    </row>
    <row r="26" spans="1:11" ht="12.75" customHeight="1" x14ac:dyDescent="0.2">
      <c r="B26" s="3" t="str">
        <f>Labels!B11</f>
        <v>Job Ratings</v>
      </c>
      <c r="C26" s="104" t="str">
        <f>Labels!B14</f>
        <v>Comments</v>
      </c>
      <c r="D26" s="104"/>
      <c r="E26" s="104"/>
      <c r="F26" s="104"/>
      <c r="G26" s="104"/>
      <c r="H26" s="104"/>
      <c r="I26" s="104"/>
      <c r="J26" s="104"/>
      <c r="K26" s="105"/>
    </row>
    <row r="27" spans="1:11" ht="12.75" customHeight="1" x14ac:dyDescent="0.2">
      <c r="A27" s="6" t="str">
        <f>Labels!B28</f>
        <v>Opportunity 1</v>
      </c>
      <c r="B27" s="25"/>
      <c r="C27" s="106"/>
      <c r="D27" s="106"/>
      <c r="E27" s="106"/>
      <c r="F27" s="106"/>
      <c r="G27" s="106"/>
      <c r="H27" s="106"/>
      <c r="I27" s="106"/>
      <c r="J27" s="106"/>
      <c r="K27" s="107"/>
    </row>
    <row r="28" spans="1:11" ht="12.75" customHeight="1" x14ac:dyDescent="0.2">
      <c r="A28" s="26" t="str">
        <f>"   "&amp;Labels!B23</f>
        <v xml:space="preserve">   Company</v>
      </c>
      <c r="B28" s="27">
        <f>0</f>
        <v>0</v>
      </c>
      <c r="C28" s="108" t="str">
        <f>" "</f>
        <v xml:space="preserve"> </v>
      </c>
      <c r="D28" s="108"/>
      <c r="E28" s="108"/>
      <c r="F28" s="108"/>
      <c r="G28" s="108"/>
      <c r="H28" s="108"/>
      <c r="I28" s="108"/>
      <c r="J28" s="108"/>
      <c r="K28" s="108"/>
    </row>
    <row r="29" spans="1:11" ht="12.75" customHeight="1" x14ac:dyDescent="0.2">
      <c r="A29" s="26" t="str">
        <f>"   "&amp;Labels!B24</f>
        <v xml:space="preserve">   Job</v>
      </c>
      <c r="B29" s="27">
        <f>0</f>
        <v>0</v>
      </c>
      <c r="C29" s="108" t="str">
        <f>" "</f>
        <v xml:space="preserve"> </v>
      </c>
      <c r="D29" s="108"/>
      <c r="E29" s="108"/>
      <c r="F29" s="108"/>
      <c r="G29" s="108"/>
      <c r="H29" s="108"/>
      <c r="I29" s="108"/>
      <c r="J29" s="108"/>
      <c r="K29" s="108"/>
    </row>
    <row r="30" spans="1:11" ht="12.75" customHeight="1" x14ac:dyDescent="0.2">
      <c r="A30" s="26" t="str">
        <f>"   "&amp;Labels!B25</f>
        <v xml:space="preserve">   Compensation</v>
      </c>
      <c r="B30" s="27">
        <f>0</f>
        <v>0</v>
      </c>
      <c r="C30" s="108" t="str">
        <f>" "</f>
        <v xml:space="preserve"> </v>
      </c>
      <c r="D30" s="108"/>
      <c r="E30" s="108"/>
      <c r="F30" s="108"/>
      <c r="G30" s="108"/>
      <c r="H30" s="108"/>
      <c r="I30" s="108"/>
      <c r="J30" s="108"/>
      <c r="K30" s="108"/>
    </row>
    <row r="31" spans="1:11" ht="12.75" customHeight="1" x14ac:dyDescent="0.2">
      <c r="A31" s="10" t="str">
        <f>Labels!B29</f>
        <v>Opportunity 2</v>
      </c>
      <c r="B31" s="28"/>
      <c r="C31" s="111"/>
      <c r="D31" s="111"/>
      <c r="E31" s="111"/>
      <c r="F31" s="111"/>
      <c r="G31" s="111"/>
      <c r="H31" s="111"/>
      <c r="I31" s="111"/>
      <c r="J31" s="111"/>
      <c r="K31" s="111"/>
    </row>
    <row r="32" spans="1:11" ht="12.75" customHeight="1" x14ac:dyDescent="0.2">
      <c r="A32" s="26" t="str">
        <f>"   "&amp;Labels!B23</f>
        <v xml:space="preserve">   Company</v>
      </c>
      <c r="B32" s="27">
        <f>0</f>
        <v>0</v>
      </c>
      <c r="C32" s="108" t="str">
        <f>" "</f>
        <v xml:space="preserve"> </v>
      </c>
      <c r="D32" s="108"/>
      <c r="E32" s="108"/>
      <c r="F32" s="108"/>
      <c r="G32" s="108"/>
      <c r="H32" s="108"/>
      <c r="I32" s="108"/>
      <c r="J32" s="108"/>
      <c r="K32" s="108"/>
    </row>
    <row r="33" spans="1:11" ht="12.75" customHeight="1" x14ac:dyDescent="0.2">
      <c r="A33" s="26" t="str">
        <f>"   "&amp;Labels!B24</f>
        <v xml:space="preserve">   Job</v>
      </c>
      <c r="B33" s="27">
        <f>0</f>
        <v>0</v>
      </c>
      <c r="C33" s="108" t="str">
        <f>" "</f>
        <v xml:space="preserve"> </v>
      </c>
      <c r="D33" s="108"/>
      <c r="E33" s="108"/>
      <c r="F33" s="108"/>
      <c r="G33" s="108"/>
      <c r="H33" s="108"/>
      <c r="I33" s="108"/>
      <c r="J33" s="108"/>
      <c r="K33" s="108"/>
    </row>
    <row r="34" spans="1:11" ht="12.75" customHeight="1" x14ac:dyDescent="0.2">
      <c r="A34" s="26" t="str">
        <f>"   "&amp;Labels!B25</f>
        <v xml:space="preserve">   Compensation</v>
      </c>
      <c r="B34" s="27">
        <f>0</f>
        <v>0</v>
      </c>
      <c r="C34" s="108" t="str">
        <f>" "</f>
        <v xml:space="preserve"> </v>
      </c>
      <c r="D34" s="108"/>
      <c r="E34" s="108"/>
      <c r="F34" s="108"/>
      <c r="G34" s="108"/>
      <c r="H34" s="108"/>
      <c r="I34" s="108"/>
      <c r="J34" s="108"/>
      <c r="K34" s="108"/>
    </row>
    <row r="35" spans="1:11" ht="12.75" customHeight="1" x14ac:dyDescent="0.2">
      <c r="A35" s="10" t="str">
        <f>Labels!B30</f>
        <v>Opportunity 3</v>
      </c>
      <c r="B35" s="28"/>
      <c r="C35" s="111"/>
      <c r="D35" s="111"/>
      <c r="E35" s="111"/>
      <c r="F35" s="111"/>
      <c r="G35" s="111"/>
      <c r="H35" s="111"/>
      <c r="I35" s="111"/>
      <c r="J35" s="111"/>
      <c r="K35" s="111"/>
    </row>
    <row r="36" spans="1:11" ht="12.75" customHeight="1" x14ac:dyDescent="0.2">
      <c r="A36" s="26" t="str">
        <f>"   "&amp;Labels!B23</f>
        <v xml:space="preserve">   Company</v>
      </c>
      <c r="B36" s="27">
        <f>0</f>
        <v>0</v>
      </c>
      <c r="C36" s="108" t="str">
        <f>" "</f>
        <v xml:space="preserve"> </v>
      </c>
      <c r="D36" s="108"/>
      <c r="E36" s="108"/>
      <c r="F36" s="108"/>
      <c r="G36" s="108"/>
      <c r="H36" s="108"/>
      <c r="I36" s="108"/>
      <c r="J36" s="108"/>
      <c r="K36" s="108"/>
    </row>
    <row r="37" spans="1:11" ht="12.75" customHeight="1" x14ac:dyDescent="0.2">
      <c r="A37" s="26" t="str">
        <f>"   "&amp;Labels!B24</f>
        <v xml:space="preserve">   Job</v>
      </c>
      <c r="B37" s="27">
        <f>0</f>
        <v>0</v>
      </c>
      <c r="C37" s="108" t="str">
        <f>" "</f>
        <v xml:space="preserve"> </v>
      </c>
      <c r="D37" s="108"/>
      <c r="E37" s="108"/>
      <c r="F37" s="108"/>
      <c r="G37" s="108"/>
      <c r="H37" s="108"/>
      <c r="I37" s="108"/>
      <c r="J37" s="108"/>
      <c r="K37" s="108"/>
    </row>
    <row r="38" spans="1:11" ht="12.75" customHeight="1" x14ac:dyDescent="0.2">
      <c r="A38" s="30" t="str">
        <f>"   "&amp;Labels!B25</f>
        <v xml:space="preserve">   Compensation</v>
      </c>
      <c r="B38" s="31">
        <f>0</f>
        <v>0</v>
      </c>
      <c r="C38" s="109" t="str">
        <f>" "</f>
        <v xml:space="preserve"> </v>
      </c>
      <c r="D38" s="109"/>
      <c r="E38" s="109"/>
      <c r="F38" s="109"/>
      <c r="G38" s="109"/>
      <c r="H38" s="109"/>
      <c r="I38" s="109"/>
      <c r="J38" s="109"/>
      <c r="K38" s="110"/>
    </row>
    <row r="39" spans="1:11" ht="12.75" customHeight="1" x14ac:dyDescent="0.2">
      <c r="A39" s="102" t="str">
        <f>"Generally, ratings &gt;=0"</f>
        <v>Generally, ratings &gt;=0</v>
      </c>
      <c r="B39" s="102"/>
      <c r="C39" s="102"/>
      <c r="D39" s="102"/>
      <c r="E39" s="102"/>
    </row>
    <row r="40" spans="1:11" ht="12.75" customHeight="1" x14ac:dyDescent="0.2">
      <c r="A40" s="102" t="str">
        <f>"Criteria with negative ratings cancel out factors with positive ratings"</f>
        <v>Criteria with negative ratings cancel out factors with positive ratings</v>
      </c>
      <c r="B40" s="102"/>
      <c r="C40" s="102"/>
      <c r="D40" s="102"/>
      <c r="E40" s="102"/>
    </row>
    <row r="42" spans="1:11" ht="12.75" customHeight="1" x14ac:dyDescent="0.2">
      <c r="A42" s="2" t="str">
        <f>"Risk Analysis"</f>
        <v>Risk Analysis</v>
      </c>
    </row>
    <row r="43" spans="1:11" ht="12.75" customHeight="1" x14ac:dyDescent="0.2">
      <c r="A43" s="1" t="str">
        <f>" "</f>
        <v xml:space="preserve"> </v>
      </c>
    </row>
    <row r="44" spans="1:11" ht="12.75" customHeight="1" x14ac:dyDescent="0.2">
      <c r="A44" s="22" t="str">
        <f>Labels!B15</f>
        <v>Risk Aversion</v>
      </c>
      <c r="B44" s="32"/>
    </row>
    <row r="46" spans="1:11" ht="12.75" customHeight="1" x14ac:dyDescent="0.2">
      <c r="B46" s="3" t="str">
        <f>Labels!B28</f>
        <v>Opportunity 1</v>
      </c>
      <c r="C46" s="4" t="str">
        <f>Labels!B29</f>
        <v>Opportunity 2</v>
      </c>
      <c r="D46" s="5" t="str">
        <f>Labels!B30</f>
        <v>Opportunity 3</v>
      </c>
    </row>
    <row r="47" spans="1:11" ht="12.75" customHeight="1" x14ac:dyDescent="0.2">
      <c r="A47" s="6" t="str">
        <f>Labels!B16</f>
        <v>Uncertainty in Ratings</v>
      </c>
      <c r="B47" s="33"/>
      <c r="C47" s="33"/>
      <c r="D47" s="34"/>
    </row>
    <row r="48" spans="1:11" ht="12.75" customHeight="1" x14ac:dyDescent="0.2">
      <c r="A48" s="26" t="str">
        <f>"   "&amp;Labels!B23</f>
        <v xml:space="preserve">   Company</v>
      </c>
      <c r="B48" s="35">
        <f>0</f>
        <v>0</v>
      </c>
      <c r="C48" s="35">
        <f>0</f>
        <v>0</v>
      </c>
      <c r="D48" s="36">
        <f>0</f>
        <v>0</v>
      </c>
    </row>
    <row r="49" spans="1:4" ht="12.75" customHeight="1" x14ac:dyDescent="0.2">
      <c r="A49" s="26" t="str">
        <f>"   "&amp;Labels!B24</f>
        <v xml:space="preserve">   Job</v>
      </c>
      <c r="B49" s="35">
        <f>0</f>
        <v>0</v>
      </c>
      <c r="C49" s="35">
        <f>0</f>
        <v>0</v>
      </c>
      <c r="D49" s="36">
        <f>0</f>
        <v>0</v>
      </c>
    </row>
    <row r="50" spans="1:4" ht="12.75" customHeight="1" x14ac:dyDescent="0.2">
      <c r="A50" s="26" t="str">
        <f>"   "&amp;Labels!B25</f>
        <v xml:space="preserve">   Compensation</v>
      </c>
      <c r="B50" s="35">
        <f>0</f>
        <v>0</v>
      </c>
      <c r="C50" s="35">
        <f>0</f>
        <v>0</v>
      </c>
      <c r="D50" s="36">
        <f>0</f>
        <v>0</v>
      </c>
    </row>
    <row r="51" spans="1:4" ht="12.75" customHeight="1" x14ac:dyDescent="0.2">
      <c r="A51" s="14" t="str">
        <f>"   "&amp;Labels!C22</f>
        <v xml:space="preserve">   Total</v>
      </c>
      <c r="B51" s="37">
        <f>SQRT(Computations!B15)</f>
        <v>0</v>
      </c>
      <c r="C51" s="37">
        <f>SQRT(Computations!C15)</f>
        <v>0</v>
      </c>
      <c r="D51" s="38">
        <f>SQRT(Computations!D15)</f>
        <v>0</v>
      </c>
    </row>
    <row r="52" spans="1:4" ht="12.75" customHeight="1" x14ac:dyDescent="0.2">
      <c r="A52" s="102" t="str">
        <f>"Express risk as standard deviation of rating"</f>
        <v>Express risk as standard deviation of rating</v>
      </c>
      <c r="B52" s="102"/>
      <c r="C52" s="102"/>
      <c r="D52" s="102"/>
    </row>
  </sheetData>
  <mergeCells count="25">
    <mergeCell ref="A40:E40"/>
    <mergeCell ref="A52:D52"/>
    <mergeCell ref="C26:K26"/>
    <mergeCell ref="C27:K27"/>
    <mergeCell ref="C28:K28"/>
    <mergeCell ref="C29:K29"/>
    <mergeCell ref="C36:K36"/>
    <mergeCell ref="C37:K37"/>
    <mergeCell ref="C38:K38"/>
    <mergeCell ref="C30:K30"/>
    <mergeCell ref="C31:K31"/>
    <mergeCell ref="C32:K32"/>
    <mergeCell ref="C33:K33"/>
    <mergeCell ref="C34:K34"/>
    <mergeCell ref="C35:K35"/>
    <mergeCell ref="A7:C7"/>
    <mergeCell ref="A15:B15"/>
    <mergeCell ref="A24:C24"/>
    <mergeCell ref="A25:C25"/>
    <mergeCell ref="A39:E39"/>
    <mergeCell ref="A1:D1"/>
    <mergeCell ref="A2:D2"/>
    <mergeCell ref="A3:D3"/>
    <mergeCell ref="A4:E4"/>
    <mergeCell ref="A5:E5"/>
  </mergeCells>
  <pageMargins left="0.25" right="0.25" top="0.5" bottom="0.5" header="0.5" footer="0.5"/>
  <pageSetup paperSize="9" fitToHeight="32767"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D15"/>
  <sheetViews>
    <sheetView zoomScaleNormal="100" workbookViewId="0">
      <selection sqref="A1:D1"/>
    </sheetView>
  </sheetViews>
  <sheetFormatPr defaultRowHeight="12.75" customHeight="1" x14ac:dyDescent="0.2"/>
  <cols>
    <col min="1" max="1" width="19.140625" customWidth="1"/>
    <col min="2" max="2" width="12.42578125" customWidth="1"/>
    <col min="3" max="4" width="12.5703125" customWidth="1"/>
  </cols>
  <sheetData>
    <row r="1" spans="1:4" ht="12.75" customHeight="1" x14ac:dyDescent="0.2">
      <c r="A1" s="101" t="str">
        <f>"Job Opportunity Evaluator"</f>
        <v>Job Opportunity Evaluator</v>
      </c>
      <c r="B1" s="101"/>
      <c r="C1" s="101"/>
      <c r="D1" s="101"/>
    </row>
    <row r="2" spans="1:4" ht="12.75" customHeight="1" x14ac:dyDescent="0.2">
      <c r="A2" s="101" t="str">
        <f>"Computations"</f>
        <v>Computations</v>
      </c>
      <c r="B2" s="101"/>
      <c r="C2" s="101"/>
      <c r="D2" s="101"/>
    </row>
    <row r="3" spans="1:4" ht="12.75" customHeight="1" x14ac:dyDescent="0.2">
      <c r="A3" s="101" t="str">
        <f>""</f>
        <v/>
      </c>
      <c r="B3" s="101"/>
      <c r="C3" s="101"/>
      <c r="D3" s="101"/>
    </row>
    <row r="4" spans="1:4" ht="12.75" customHeight="1" x14ac:dyDescent="0.2">
      <c r="B4" s="3" t="str">
        <f>Labels!B28</f>
        <v>Opportunity 1</v>
      </c>
      <c r="C4" s="4" t="str">
        <f>Labels!B29</f>
        <v>Opportunity 2</v>
      </c>
      <c r="D4" s="5" t="str">
        <f>Labels!B30</f>
        <v>Opportunity 3</v>
      </c>
    </row>
    <row r="5" spans="1:4" ht="12.75" customHeight="1" x14ac:dyDescent="0.2">
      <c r="A5" s="6" t="str">
        <f>Labels!B12</f>
        <v>Job Ratings Norm Wtd</v>
      </c>
      <c r="B5" s="33"/>
      <c r="C5" s="33"/>
      <c r="D5" s="34"/>
    </row>
    <row r="6" spans="1:4" ht="12.75" customHeight="1" x14ac:dyDescent="0.2">
      <c r="A6" s="26" t="str">
        <f>"   "&amp;Labels!B23</f>
        <v xml:space="preserve">   Company</v>
      </c>
      <c r="B6" s="39">
        <f>Inputs!B28*Inputs!C18</f>
        <v>0</v>
      </c>
      <c r="C6" s="39">
        <f>Inputs!B32*Inputs!C18</f>
        <v>0</v>
      </c>
      <c r="D6" s="40">
        <f>Inputs!B36*Inputs!C18</f>
        <v>0</v>
      </c>
    </row>
    <row r="7" spans="1:4" ht="12.75" customHeight="1" x14ac:dyDescent="0.2">
      <c r="A7" s="26" t="str">
        <f>"   "&amp;Labels!B24</f>
        <v xml:space="preserve">   Job</v>
      </c>
      <c r="B7" s="39">
        <f>Inputs!B29*Inputs!C19</f>
        <v>0</v>
      </c>
      <c r="C7" s="39">
        <f>Inputs!B33*Inputs!C19</f>
        <v>0</v>
      </c>
      <c r="D7" s="40">
        <f>Inputs!B37*Inputs!C19</f>
        <v>0</v>
      </c>
    </row>
    <row r="8" spans="1:4" ht="12.75" customHeight="1" x14ac:dyDescent="0.2">
      <c r="A8" s="26" t="str">
        <f>"   "&amp;Labels!B25</f>
        <v xml:space="preserve">   Compensation</v>
      </c>
      <c r="B8" s="39">
        <f>Inputs!B30*Inputs!C20</f>
        <v>0</v>
      </c>
      <c r="C8" s="39">
        <f>Inputs!B34*Inputs!C20</f>
        <v>0</v>
      </c>
      <c r="D8" s="40">
        <f>Inputs!B38*Inputs!C20</f>
        <v>0</v>
      </c>
    </row>
    <row r="9" spans="1:4" ht="12.75" customHeight="1" x14ac:dyDescent="0.2">
      <c r="A9" s="10" t="str">
        <f>"   "&amp;Labels!C22</f>
        <v xml:space="preserve">   Total</v>
      </c>
      <c r="B9" s="41">
        <f>SUM(B6:B8)</f>
        <v>0</v>
      </c>
      <c r="C9" s="41">
        <f>SUM(C6:C8)</f>
        <v>0</v>
      </c>
      <c r="D9" s="42">
        <f>SUM(D6:D8)</f>
        <v>0</v>
      </c>
    </row>
    <row r="10" spans="1:4" ht="12.75" customHeight="1" x14ac:dyDescent="0.2">
      <c r="A10" s="22"/>
      <c r="B10" s="43"/>
      <c r="C10" s="43"/>
      <c r="D10" s="44"/>
    </row>
    <row r="11" spans="1:4" ht="12.75" customHeight="1" x14ac:dyDescent="0.2">
      <c r="A11" s="10" t="str">
        <f>Labels!B17</f>
        <v>Variance of Ratings</v>
      </c>
      <c r="B11" s="45"/>
      <c r="C11" s="45"/>
      <c r="D11" s="29"/>
    </row>
    <row r="12" spans="1:4" ht="12.75" customHeight="1" x14ac:dyDescent="0.2">
      <c r="A12" s="26" t="str">
        <f>"   "&amp;Labels!B23</f>
        <v xml:space="preserve">   Company</v>
      </c>
      <c r="B12" s="46">
        <f>Inputs!B48^2</f>
        <v>0</v>
      </c>
      <c r="C12" s="46">
        <f>Inputs!C48^2</f>
        <v>0</v>
      </c>
      <c r="D12" s="47">
        <f>Inputs!D48^2</f>
        <v>0</v>
      </c>
    </row>
    <row r="13" spans="1:4" ht="12.75" customHeight="1" x14ac:dyDescent="0.2">
      <c r="A13" s="26" t="str">
        <f>"   "&amp;Labels!B24</f>
        <v xml:space="preserve">   Job</v>
      </c>
      <c r="B13" s="46">
        <f>Inputs!B49^2</f>
        <v>0</v>
      </c>
      <c r="C13" s="46">
        <f>Inputs!C49^2</f>
        <v>0</v>
      </c>
      <c r="D13" s="47">
        <f>Inputs!D49^2</f>
        <v>0</v>
      </c>
    </row>
    <row r="14" spans="1:4" ht="12.75" customHeight="1" x14ac:dyDescent="0.2">
      <c r="A14" s="26" t="str">
        <f>"   "&amp;Labels!B25</f>
        <v xml:space="preserve">   Compensation</v>
      </c>
      <c r="B14" s="46">
        <f>Inputs!B50^2</f>
        <v>0</v>
      </c>
      <c r="C14" s="46">
        <f>Inputs!C50^2</f>
        <v>0</v>
      </c>
      <c r="D14" s="47">
        <f>Inputs!D50^2</f>
        <v>0</v>
      </c>
    </row>
    <row r="15" spans="1:4" ht="12.75" customHeight="1" x14ac:dyDescent="0.2">
      <c r="A15" s="14" t="str">
        <f>"   "&amp;Labels!C22</f>
        <v xml:space="preserve">   Total</v>
      </c>
      <c r="B15" s="48">
        <f>SUM(B12:B14)</f>
        <v>0</v>
      </c>
      <c r="C15" s="48">
        <f>SUM(C12:C14)</f>
        <v>0</v>
      </c>
      <c r="D15" s="49">
        <f>SUM(D12:D14)</f>
        <v>0</v>
      </c>
    </row>
  </sheetData>
  <mergeCells count="3">
    <mergeCell ref="A1:D1"/>
    <mergeCell ref="A2:D2"/>
    <mergeCell ref="A3:D3"/>
  </mergeCells>
  <pageMargins left="0.25" right="0.25" top="0.5" bottom="0.5" header="0.5" footer="0.5"/>
  <pageSetup paperSize="9" fitToHeight="32767" orientation="landscape"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G7"/>
  <sheetViews>
    <sheetView zoomScaleNormal="100" workbookViewId="0">
      <selection sqref="A1:D1"/>
    </sheetView>
  </sheetViews>
  <sheetFormatPr defaultRowHeight="12.75" customHeight="1" x14ac:dyDescent="0.2"/>
  <cols>
    <col min="1" max="1" width="12.5703125" customWidth="1"/>
    <col min="2" max="2" width="15" customWidth="1"/>
    <col min="3" max="3" width="8.5703125" customWidth="1"/>
    <col min="4" max="4" width="6.28515625" customWidth="1"/>
    <col min="5" max="5" width="13.42578125" customWidth="1"/>
    <col min="6" max="6" width="17.5703125" customWidth="1"/>
    <col min="7" max="7" width="12" customWidth="1"/>
  </cols>
  <sheetData>
    <row r="1" spans="1:7" ht="12.75" customHeight="1" x14ac:dyDescent="0.2">
      <c r="A1" s="101" t="str">
        <f>"Job Opportunity Evaluator"</f>
        <v>Job Opportunity Evaluator</v>
      </c>
      <c r="B1" s="101"/>
      <c r="C1" s="101"/>
      <c r="D1" s="101"/>
    </row>
    <row r="2" spans="1:7" ht="12.75" customHeight="1" x14ac:dyDescent="0.2">
      <c r="A2" s="101" t="str">
        <f>"Results"</f>
        <v>Results</v>
      </c>
      <c r="B2" s="101"/>
      <c r="C2" s="101"/>
      <c r="D2" s="101"/>
    </row>
    <row r="3" spans="1:7" ht="12.75" customHeight="1" x14ac:dyDescent="0.2">
      <c r="A3" s="101" t="str">
        <f>""</f>
        <v/>
      </c>
      <c r="B3" s="101"/>
      <c r="C3" s="101"/>
      <c r="D3" s="101"/>
    </row>
    <row r="4" spans="1:7" ht="12.75" customHeight="1" x14ac:dyDescent="0.2">
      <c r="B4" s="3" t="str">
        <f>Labels!B5</f>
        <v>Employer / Client</v>
      </c>
      <c r="C4" s="4" t="str">
        <f>Labels!B13</f>
        <v>Job Title</v>
      </c>
      <c r="D4" s="4" t="str">
        <f>Labels!B7</f>
        <v>Score</v>
      </c>
      <c r="E4" s="4" t="str">
        <f>Labels!B10</f>
        <v>Job Probability</v>
      </c>
      <c r="F4" s="4" t="str">
        <f>Labels!B8</f>
        <v>Risk-Adjusted Score</v>
      </c>
      <c r="G4" s="5" t="str">
        <f>Labels!B6</f>
        <v>Last Updated</v>
      </c>
    </row>
    <row r="5" spans="1:7" ht="12.75" customHeight="1" x14ac:dyDescent="0.2">
      <c r="A5" s="6" t="str">
        <f>Labels!B28</f>
        <v>Opportunity 1</v>
      </c>
      <c r="B5" s="50" t="str">
        <f>Inputs!B10</f>
        <v xml:space="preserve"> </v>
      </c>
      <c r="C5" s="50" t="str">
        <f>Inputs!C10</f>
        <v xml:space="preserve"> </v>
      </c>
      <c r="D5" s="51">
        <f>Computations!B9</f>
        <v>0</v>
      </c>
      <c r="E5" s="52">
        <f>Inputs!D10</f>
        <v>0</v>
      </c>
      <c r="F5" s="51">
        <f>(D5-Inputs!B44*Computations!B15)*E5</f>
        <v>0</v>
      </c>
      <c r="G5" s="53">
        <f>Inputs!E10</f>
        <v>0</v>
      </c>
    </row>
    <row r="6" spans="1:7" ht="12.75" customHeight="1" x14ac:dyDescent="0.2">
      <c r="A6" s="10" t="str">
        <f>Labels!B29</f>
        <v>Opportunity 2</v>
      </c>
      <c r="B6" s="46" t="str">
        <f>Inputs!B11</f>
        <v xml:space="preserve"> </v>
      </c>
      <c r="C6" s="46" t="str">
        <f>Inputs!C11</f>
        <v xml:space="preserve"> </v>
      </c>
      <c r="D6" s="39">
        <f>Computations!C9</f>
        <v>0</v>
      </c>
      <c r="E6" s="54">
        <f>Inputs!D11</f>
        <v>0</v>
      </c>
      <c r="F6" s="39">
        <f>(D6-Inputs!B44*Computations!C15)*E6</f>
        <v>0</v>
      </c>
      <c r="G6" s="55">
        <f>Inputs!E11</f>
        <v>0</v>
      </c>
    </row>
    <row r="7" spans="1:7" ht="12.75" customHeight="1" x14ac:dyDescent="0.2">
      <c r="A7" s="14" t="str">
        <f>Labels!B30</f>
        <v>Opportunity 3</v>
      </c>
      <c r="B7" s="56" t="str">
        <f>Inputs!B12</f>
        <v xml:space="preserve"> </v>
      </c>
      <c r="C7" s="56" t="str">
        <f>Inputs!C12</f>
        <v xml:space="preserve"> </v>
      </c>
      <c r="D7" s="57">
        <f>Computations!D9</f>
        <v>0</v>
      </c>
      <c r="E7" s="58">
        <f>Inputs!D12</f>
        <v>0</v>
      </c>
      <c r="F7" s="57">
        <f>(D7-Inputs!B44*Computations!D15)*E7</f>
        <v>0</v>
      </c>
      <c r="G7" s="59">
        <f>Inputs!E12</f>
        <v>0</v>
      </c>
    </row>
  </sheetData>
  <mergeCells count="3">
    <mergeCell ref="A1:D1"/>
    <mergeCell ref="A2:D2"/>
    <mergeCell ref="A3:D3"/>
  </mergeCells>
  <pageMargins left="0.25" right="0.25" top="0.5" bottom="0.5" header="0.5" footer="0.5"/>
  <pageSetup paperSize="9" fitToHeight="32767" orientation="landscape" horizontalDpi="300" verticalDpi="30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E33"/>
  <sheetViews>
    <sheetView zoomScaleNormal="100" workbookViewId="0">
      <selection sqref="A1:D1"/>
    </sheetView>
  </sheetViews>
  <sheetFormatPr defaultRowHeight="12.75" customHeight="1" x14ac:dyDescent="0.2"/>
  <cols>
    <col min="1" max="1" width="26.42578125" customWidth="1"/>
    <col min="2" max="2" width="19.5703125" customWidth="1"/>
    <col min="3" max="3" width="17.28515625" customWidth="1"/>
    <col min="4" max="4" width="8" customWidth="1"/>
    <col min="5" max="5" width="57.140625" customWidth="1"/>
  </cols>
  <sheetData>
    <row r="1" spans="1:5" ht="12.75" customHeight="1" x14ac:dyDescent="0.2">
      <c r="A1" s="101" t="str">
        <f>"Job Opportunity Evaluator"</f>
        <v>Job Opportunity Evaluator</v>
      </c>
      <c r="B1" s="101"/>
      <c r="C1" s="101"/>
      <c r="D1" s="101"/>
    </row>
    <row r="2" spans="1:5" ht="12.75" customHeight="1" x14ac:dyDescent="0.2">
      <c r="A2" s="101" t="str">
        <f>"Formulas"</f>
        <v>Formulas</v>
      </c>
      <c r="B2" s="101"/>
      <c r="C2" s="101"/>
      <c r="D2" s="101"/>
    </row>
    <row r="3" spans="1:5" ht="12.75" customHeight="1" x14ac:dyDescent="0.2">
      <c r="A3" s="101" t="str">
        <f>""</f>
        <v/>
      </c>
      <c r="B3" s="101"/>
      <c r="C3" s="101"/>
      <c r="D3" s="101"/>
    </row>
    <row r="4" spans="1:5" ht="12.75" customHeight="1" x14ac:dyDescent="0.2">
      <c r="A4" s="60" t="s">
        <v>38</v>
      </c>
      <c r="B4" s="60" t="s">
        <v>34</v>
      </c>
      <c r="C4" s="60" t="s">
        <v>117</v>
      </c>
      <c r="D4" s="60"/>
      <c r="E4" s="60" t="s">
        <v>167</v>
      </c>
    </row>
    <row r="5" spans="1:5" ht="12.75" customHeight="1" x14ac:dyDescent="0.2">
      <c r="A5" s="61" t="s">
        <v>3</v>
      </c>
      <c r="B5" s="61" t="str">
        <f>Labels!B5</f>
        <v>Employer / Client</v>
      </c>
      <c r="C5" s="62"/>
      <c r="D5" s="63"/>
      <c r="E5" s="64"/>
    </row>
    <row r="6" spans="1:5" ht="12.75" customHeight="1" x14ac:dyDescent="0.2">
      <c r="A6" s="43"/>
      <c r="B6" s="43"/>
      <c r="C6" s="65"/>
      <c r="D6" s="66"/>
      <c r="E6" s="67"/>
    </row>
    <row r="7" spans="1:5" ht="12.75" customHeight="1" x14ac:dyDescent="0.2">
      <c r="A7" s="61" t="s">
        <v>49</v>
      </c>
      <c r="B7" s="61" t="str">
        <f>Labels!B6</f>
        <v>Last Updated</v>
      </c>
      <c r="C7" s="62"/>
      <c r="D7" s="63"/>
      <c r="E7" s="64"/>
    </row>
    <row r="8" spans="1:5" ht="12.75" customHeight="1" x14ac:dyDescent="0.2">
      <c r="A8" s="43"/>
      <c r="B8" s="43"/>
      <c r="C8" s="65"/>
      <c r="D8" s="66"/>
      <c r="E8" s="67"/>
    </row>
    <row r="9" spans="1:5" ht="12.75" customHeight="1" x14ac:dyDescent="0.2">
      <c r="A9" s="61" t="s">
        <v>113</v>
      </c>
      <c r="B9" s="61" t="str">
        <f>Labels!B7</f>
        <v>Score</v>
      </c>
      <c r="C9" s="62" t="s">
        <v>142</v>
      </c>
      <c r="D9" s="63" t="s">
        <v>170</v>
      </c>
      <c r="E9" s="64" t="s">
        <v>149</v>
      </c>
    </row>
    <row r="10" spans="1:5" ht="12.75" customHeight="1" x14ac:dyDescent="0.2">
      <c r="A10" s="43"/>
      <c r="B10" s="43"/>
      <c r="C10" s="65"/>
      <c r="D10" s="66"/>
      <c r="E10" s="67"/>
    </row>
    <row r="11" spans="1:5" ht="12.75" customHeight="1" x14ac:dyDescent="0.2">
      <c r="A11" s="61" t="s">
        <v>88</v>
      </c>
      <c r="B11" s="61" t="str">
        <f>Labels!B8</f>
        <v>Risk-Adjusted Score</v>
      </c>
      <c r="C11" s="62" t="s">
        <v>142</v>
      </c>
      <c r="D11" s="63" t="s">
        <v>170</v>
      </c>
      <c r="E11" s="64" t="s">
        <v>146</v>
      </c>
    </row>
    <row r="12" spans="1:5" ht="12.75" customHeight="1" x14ac:dyDescent="0.2">
      <c r="A12" s="43"/>
      <c r="B12" s="43"/>
      <c r="C12" s="65"/>
      <c r="D12" s="66"/>
      <c r="E12" s="67"/>
    </row>
    <row r="13" spans="1:5" ht="12.75" customHeight="1" x14ac:dyDescent="0.2">
      <c r="A13" s="61" t="s">
        <v>67</v>
      </c>
      <c r="B13" s="61" t="str">
        <f>Labels!B9</f>
        <v>Job_Offer_1MinusProb</v>
      </c>
      <c r="C13" s="62" t="s">
        <v>142</v>
      </c>
      <c r="D13" s="63" t="s">
        <v>170</v>
      </c>
      <c r="E13" s="64" t="s">
        <v>76</v>
      </c>
    </row>
    <row r="14" spans="1:5" ht="12.75" customHeight="1" x14ac:dyDescent="0.2">
      <c r="A14" s="43"/>
      <c r="B14" s="43"/>
      <c r="C14" s="65"/>
      <c r="D14" s="66"/>
      <c r="E14" s="67"/>
    </row>
    <row r="15" spans="1:5" ht="12.75" customHeight="1" x14ac:dyDescent="0.2">
      <c r="A15" s="61" t="s">
        <v>115</v>
      </c>
      <c r="B15" s="61" t="str">
        <f>Labels!B10</f>
        <v>Job Probability</v>
      </c>
      <c r="C15" s="62"/>
      <c r="D15" s="63"/>
      <c r="E15" s="64"/>
    </row>
    <row r="16" spans="1:5" ht="12.75" customHeight="1" x14ac:dyDescent="0.2">
      <c r="A16" s="43"/>
      <c r="B16" s="43"/>
      <c r="C16" s="65"/>
      <c r="D16" s="66"/>
      <c r="E16" s="67"/>
    </row>
    <row r="17" spans="1:5" ht="12.75" customHeight="1" x14ac:dyDescent="0.2">
      <c r="A17" s="61" t="s">
        <v>42</v>
      </c>
      <c r="B17" s="61" t="str">
        <f>Labels!B11</f>
        <v>Job Ratings</v>
      </c>
      <c r="C17" s="62"/>
      <c r="D17" s="63"/>
      <c r="E17" s="64"/>
    </row>
    <row r="18" spans="1:5" ht="12.75" customHeight="1" x14ac:dyDescent="0.2">
      <c r="A18" s="43"/>
      <c r="B18" s="43"/>
      <c r="C18" s="65"/>
      <c r="D18" s="66"/>
      <c r="E18" s="67"/>
    </row>
    <row r="19" spans="1:5" ht="12.75" customHeight="1" x14ac:dyDescent="0.2">
      <c r="A19" s="61" t="s">
        <v>149</v>
      </c>
      <c r="B19" s="61" t="str">
        <f>Labels!B12</f>
        <v>Job Ratings Norm Wtd</v>
      </c>
      <c r="C19" s="62" t="s">
        <v>110</v>
      </c>
      <c r="D19" s="63" t="s">
        <v>170</v>
      </c>
      <c r="E19" s="64" t="s">
        <v>130</v>
      </c>
    </row>
    <row r="20" spans="1:5" ht="12.75" customHeight="1" x14ac:dyDescent="0.2">
      <c r="A20" s="43"/>
      <c r="B20" s="43"/>
      <c r="C20" s="65"/>
      <c r="D20" s="66"/>
      <c r="E20" s="67"/>
    </row>
    <row r="21" spans="1:5" ht="12.75" customHeight="1" x14ac:dyDescent="0.2">
      <c r="A21" s="61" t="s">
        <v>121</v>
      </c>
      <c r="B21" s="61" t="str">
        <f>Labels!B13</f>
        <v>Job Title</v>
      </c>
      <c r="C21" s="62"/>
      <c r="D21" s="63"/>
      <c r="E21" s="64"/>
    </row>
    <row r="22" spans="1:5" ht="12.75" customHeight="1" x14ac:dyDescent="0.2">
      <c r="A22" s="43"/>
      <c r="B22" s="43"/>
      <c r="C22" s="65"/>
      <c r="D22" s="66"/>
      <c r="E22" s="67"/>
    </row>
    <row r="23" spans="1:5" ht="12.75" customHeight="1" x14ac:dyDescent="0.2">
      <c r="A23" s="61" t="s">
        <v>29</v>
      </c>
      <c r="B23" s="61" t="str">
        <f>Labels!B14</f>
        <v>Comments</v>
      </c>
      <c r="C23" s="62" t="s">
        <v>110</v>
      </c>
      <c r="D23" s="63" t="s">
        <v>69</v>
      </c>
      <c r="E23" s="64" t="s">
        <v>19</v>
      </c>
    </row>
    <row r="24" spans="1:5" ht="12.75" customHeight="1" x14ac:dyDescent="0.2">
      <c r="A24" s="43"/>
      <c r="B24" s="43"/>
      <c r="C24" s="65"/>
      <c r="D24" s="66"/>
      <c r="E24" s="67"/>
    </row>
    <row r="25" spans="1:5" ht="12.75" customHeight="1" x14ac:dyDescent="0.2">
      <c r="A25" s="61" t="s">
        <v>160</v>
      </c>
      <c r="B25" s="61" t="str">
        <f>Labels!B15</f>
        <v>Risk Aversion</v>
      </c>
      <c r="C25" s="62"/>
      <c r="D25" s="63"/>
      <c r="E25" s="64"/>
    </row>
    <row r="26" spans="1:5" ht="12.75" customHeight="1" x14ac:dyDescent="0.2">
      <c r="A26" s="43"/>
      <c r="B26" s="43"/>
      <c r="C26" s="65"/>
      <c r="D26" s="66"/>
      <c r="E26" s="67"/>
    </row>
    <row r="27" spans="1:5" ht="12.75" customHeight="1" x14ac:dyDescent="0.2">
      <c r="A27" s="61" t="s">
        <v>169</v>
      </c>
      <c r="B27" s="61" t="str">
        <f>Labels!B16</f>
        <v>Uncertainty in Ratings</v>
      </c>
      <c r="C27" s="62" t="s">
        <v>31</v>
      </c>
      <c r="D27" s="63" t="s">
        <v>69</v>
      </c>
      <c r="E27" s="64" t="s">
        <v>84</v>
      </c>
    </row>
    <row r="28" spans="1:5" ht="12.75" customHeight="1" x14ac:dyDescent="0.2">
      <c r="A28" s="43"/>
      <c r="B28" s="43"/>
      <c r="C28" s="65"/>
      <c r="D28" s="66"/>
      <c r="E28" s="67"/>
    </row>
    <row r="29" spans="1:5" ht="12.75" customHeight="1" x14ac:dyDescent="0.2">
      <c r="A29" s="61" t="s">
        <v>158</v>
      </c>
      <c r="B29" s="61" t="str">
        <f>Labels!B17</f>
        <v>Variance of Ratings</v>
      </c>
      <c r="C29" s="62" t="s">
        <v>110</v>
      </c>
      <c r="D29" s="63" t="s">
        <v>170</v>
      </c>
      <c r="E29" s="64" t="s">
        <v>79</v>
      </c>
    </row>
    <row r="30" spans="1:5" ht="12.75" customHeight="1" x14ac:dyDescent="0.2">
      <c r="A30" s="43"/>
      <c r="B30" s="43"/>
      <c r="C30" s="65"/>
      <c r="D30" s="66"/>
      <c r="E30" s="67"/>
    </row>
    <row r="31" spans="1:5" ht="12.75" customHeight="1" x14ac:dyDescent="0.2">
      <c r="A31" s="61" t="s">
        <v>107</v>
      </c>
      <c r="B31" s="61" t="str">
        <f>Labels!B18</f>
        <v>Weights (&gt;=0)</v>
      </c>
      <c r="C31" s="62"/>
      <c r="D31" s="63"/>
      <c r="E31" s="64"/>
    </row>
    <row r="32" spans="1:5" ht="12.75" customHeight="1" x14ac:dyDescent="0.2">
      <c r="A32" s="43"/>
      <c r="B32" s="43"/>
      <c r="C32" s="65"/>
      <c r="D32" s="66"/>
      <c r="E32" s="67"/>
    </row>
    <row r="33" spans="1:5" ht="12.75" customHeight="1" x14ac:dyDescent="0.2">
      <c r="A33" s="61" t="s">
        <v>100</v>
      </c>
      <c r="B33" s="61" t="str">
        <f>Labels!B19</f>
        <v>Normalized Weights</v>
      </c>
      <c r="C33" s="62" t="s">
        <v>56</v>
      </c>
      <c r="D33" s="63" t="s">
        <v>69</v>
      </c>
      <c r="E33" s="64" t="s">
        <v>87</v>
      </c>
    </row>
  </sheetData>
  <mergeCells count="3">
    <mergeCell ref="A1:D1"/>
    <mergeCell ref="A2:D2"/>
    <mergeCell ref="A3:D3"/>
  </mergeCells>
  <pageMargins left="0.25" right="0.25" top="0.5" bottom="0.5" header="0.5" footer="0.5"/>
  <pageSetup paperSize="9" fitToHeight="32767" orientation="landscape"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D9"/>
  <sheetViews>
    <sheetView zoomScaleNormal="100" workbookViewId="0"/>
  </sheetViews>
  <sheetFormatPr defaultRowHeight="12.75" customHeight="1" x14ac:dyDescent="0.2"/>
  <cols>
    <col min="1" max="1" width="13" customWidth="1"/>
    <col min="2" max="2" width="12.42578125" customWidth="1"/>
    <col min="3" max="4" width="12.5703125" customWidth="1"/>
  </cols>
  <sheetData>
    <row r="1" spans="1:4" ht="12.75" customHeight="1" x14ac:dyDescent="0.2">
      <c r="A1" s="101" t="str">
        <f>"Job Opportunity Evaluator"</f>
        <v>Job Opportunity Evaluator</v>
      </c>
      <c r="B1" s="101"/>
      <c r="C1" s="101"/>
      <c r="D1" s="101"/>
    </row>
    <row r="2" spans="1:4" ht="12.75" customHeight="1" x14ac:dyDescent="0.2">
      <c r="A2" s="101" t="str">
        <f>"(Tables)"</f>
        <v>(Tables)</v>
      </c>
      <c r="B2" s="101"/>
      <c r="C2" s="101"/>
      <c r="D2" s="101"/>
    </row>
    <row r="3" spans="1:4" ht="12.75" customHeight="1" x14ac:dyDescent="0.2">
      <c r="A3" s="101" t="str">
        <f>""</f>
        <v/>
      </c>
      <c r="B3" s="101"/>
      <c r="C3" s="101"/>
      <c r="D3" s="101"/>
    </row>
    <row r="4" spans="1:4" ht="12.75" customHeight="1" x14ac:dyDescent="0.2">
      <c r="A4" s="1" t="str">
        <f>Labels!B14</f>
        <v>Comments</v>
      </c>
    </row>
    <row r="5" spans="1:4" ht="12.75" customHeight="1" x14ac:dyDescent="0.2">
      <c r="B5" s="3" t="str">
        <f>Labels!B28</f>
        <v>Opportunity 1</v>
      </c>
      <c r="C5" s="4" t="str">
        <f>Labels!B29</f>
        <v>Opportunity 2</v>
      </c>
      <c r="D5" s="5" t="str">
        <f>Labels!B30</f>
        <v>Opportunity 3</v>
      </c>
    </row>
    <row r="6" spans="1:4" ht="12.75" customHeight="1" x14ac:dyDescent="0.2">
      <c r="A6" s="6" t="str">
        <f>Labels!B23</f>
        <v>Company</v>
      </c>
      <c r="B6" s="50" t="str">
        <f>Inputs!C28</f>
        <v xml:space="preserve"> </v>
      </c>
      <c r="C6" s="50" t="str">
        <f>Inputs!C32</f>
        <v xml:space="preserve"> </v>
      </c>
      <c r="D6" s="68" t="str">
        <f>Inputs!C36</f>
        <v xml:space="preserve"> </v>
      </c>
    </row>
    <row r="7" spans="1:4" ht="12.75" customHeight="1" x14ac:dyDescent="0.2">
      <c r="A7" s="10" t="str">
        <f>Labels!B24</f>
        <v>Job</v>
      </c>
      <c r="B7" s="46" t="str">
        <f>Inputs!C29</f>
        <v xml:space="preserve"> </v>
      </c>
      <c r="C7" s="46" t="str">
        <f>Inputs!C33</f>
        <v xml:space="preserve"> </v>
      </c>
      <c r="D7" s="47" t="str">
        <f>Inputs!C37</f>
        <v xml:space="preserve"> </v>
      </c>
    </row>
    <row r="8" spans="1:4" ht="12.75" customHeight="1" x14ac:dyDescent="0.2">
      <c r="A8" s="10" t="str">
        <f>Labels!B25</f>
        <v>Compensation</v>
      </c>
      <c r="B8" s="46" t="str">
        <f>Inputs!C30</f>
        <v xml:space="preserve"> </v>
      </c>
      <c r="C8" s="46" t="str">
        <f>Inputs!C34</f>
        <v xml:space="preserve"> </v>
      </c>
      <c r="D8" s="47" t="str">
        <f>Inputs!C38</f>
        <v xml:space="preserve"> </v>
      </c>
    </row>
    <row r="9" spans="1:4" ht="12.75" customHeight="1" x14ac:dyDescent="0.2">
      <c r="A9" s="22" t="str">
        <f>Labels!C22</f>
        <v>Total</v>
      </c>
      <c r="B9" s="60" t="str">
        <f>" "</f>
        <v xml:space="preserve"> </v>
      </c>
      <c r="C9" s="60" t="str">
        <f>" "</f>
        <v xml:space="preserve"> </v>
      </c>
      <c r="D9" s="69" t="str">
        <f>" "</f>
        <v xml:space="preserve"> </v>
      </c>
    </row>
  </sheetData>
  <mergeCells count="3">
    <mergeCell ref="A1:D1"/>
    <mergeCell ref="A2:D2"/>
    <mergeCell ref="A3:D3"/>
  </mergeCells>
  <pageMargins left="0.25" right="0.25" top="0.5" bottom="0.5" header="0.5" footer="0.5"/>
  <pageSetup paperSize="9" fitToHeight="32767" orientation="landscape" horizontalDpi="300" verticalDpi="300"/>
  <headerFooter alignWithMargins="0"/>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30"/>
  <sheetViews>
    <sheetView zoomScaleNormal="100" workbookViewId="0">
      <selection sqref="A1:D1"/>
    </sheetView>
  </sheetViews>
  <sheetFormatPr defaultRowHeight="12.75" customHeight="1" x14ac:dyDescent="0.2"/>
  <cols>
    <col min="1" max="1" width="26.42578125" customWidth="1"/>
    <col min="2" max="2" width="18.5703125" customWidth="1"/>
    <col min="3" max="3" width="8.28515625" customWidth="1"/>
    <col min="4" max="4" width="12.5703125" customWidth="1"/>
    <col min="5" max="5" width="60.7109375" style="78" customWidth="1"/>
  </cols>
  <sheetData>
    <row r="1" spans="1:5" ht="12.75" customHeight="1" x14ac:dyDescent="0.2">
      <c r="A1" s="101" t="str">
        <f>"Job Opportunity Evaluator"</f>
        <v>Job Opportunity Evaluator</v>
      </c>
      <c r="B1" s="101"/>
      <c r="C1" s="101"/>
      <c r="D1" s="101"/>
    </row>
    <row r="2" spans="1:5" ht="12.75" customHeight="1" x14ac:dyDescent="0.2">
      <c r="A2" s="101" t="str">
        <f>"Labels"</f>
        <v>Labels</v>
      </c>
      <c r="B2" s="101"/>
      <c r="C2" s="101"/>
      <c r="D2" s="101"/>
    </row>
    <row r="3" spans="1:5" ht="12.75" customHeight="1" x14ac:dyDescent="0.2">
      <c r="A3" s="101" t="str">
        <f>""</f>
        <v/>
      </c>
      <c r="B3" s="101"/>
      <c r="C3" s="101"/>
      <c r="D3" s="101"/>
    </row>
    <row r="4" spans="1:5" ht="12.75" customHeight="1" x14ac:dyDescent="0.2">
      <c r="A4" s="70" t="s">
        <v>38</v>
      </c>
      <c r="B4" s="70" t="s">
        <v>27</v>
      </c>
      <c r="C4" s="70"/>
      <c r="D4" s="70"/>
      <c r="E4" s="76" t="s">
        <v>138</v>
      </c>
    </row>
    <row r="5" spans="1:5" ht="12.75" customHeight="1" x14ac:dyDescent="0.2">
      <c r="A5" s="71" t="s">
        <v>3</v>
      </c>
      <c r="B5" s="72" t="s">
        <v>159</v>
      </c>
      <c r="C5" s="73"/>
      <c r="D5" s="73"/>
      <c r="E5" s="77" t="s">
        <v>4</v>
      </c>
    </row>
    <row r="6" spans="1:5" ht="12.75" customHeight="1" x14ac:dyDescent="0.2">
      <c r="A6" s="71" t="s">
        <v>49</v>
      </c>
      <c r="B6" s="72" t="s">
        <v>8</v>
      </c>
      <c r="C6" s="73"/>
      <c r="D6" s="73"/>
      <c r="E6" s="77" t="s">
        <v>126</v>
      </c>
    </row>
    <row r="7" spans="1:5" ht="22.5" customHeight="1" x14ac:dyDescent="0.2">
      <c r="A7" s="71" t="s">
        <v>113</v>
      </c>
      <c r="B7" s="72" t="s">
        <v>91</v>
      </c>
      <c r="C7" s="73"/>
      <c r="D7" s="73"/>
      <c r="E7" s="77" t="s">
        <v>157</v>
      </c>
    </row>
    <row r="8" spans="1:5" ht="12.75" customHeight="1" x14ac:dyDescent="0.2">
      <c r="A8" s="71" t="s">
        <v>88</v>
      </c>
      <c r="B8" s="72" t="s">
        <v>21</v>
      </c>
      <c r="C8" s="73"/>
      <c r="D8" s="73"/>
      <c r="E8" s="77" t="s">
        <v>73</v>
      </c>
    </row>
    <row r="9" spans="1:5" ht="12.75" customHeight="1" x14ac:dyDescent="0.2">
      <c r="A9" s="71" t="s">
        <v>67</v>
      </c>
      <c r="B9" s="72" t="s">
        <v>67</v>
      </c>
      <c r="C9" s="73"/>
      <c r="D9" s="73"/>
      <c r="E9" s="77" t="s">
        <v>16</v>
      </c>
    </row>
    <row r="10" spans="1:5" ht="12.75" customHeight="1" x14ac:dyDescent="0.2">
      <c r="A10" s="71" t="s">
        <v>115</v>
      </c>
      <c r="B10" s="72" t="s">
        <v>136</v>
      </c>
      <c r="C10" s="73"/>
      <c r="D10" s="73"/>
      <c r="E10" s="77" t="s">
        <v>28</v>
      </c>
    </row>
    <row r="11" spans="1:5" ht="12.75" customHeight="1" x14ac:dyDescent="0.2">
      <c r="A11" s="71" t="s">
        <v>42</v>
      </c>
      <c r="B11" s="72" t="s">
        <v>95</v>
      </c>
      <c r="C11" s="73"/>
      <c r="D11" s="73"/>
      <c r="E11" s="77" t="s">
        <v>33</v>
      </c>
    </row>
    <row r="12" spans="1:5" ht="22.5" customHeight="1" x14ac:dyDescent="0.2">
      <c r="A12" s="71" t="s">
        <v>149</v>
      </c>
      <c r="B12" s="72" t="s">
        <v>139</v>
      </c>
      <c r="C12" s="73"/>
      <c r="D12" s="73"/>
      <c r="E12" s="77" t="s">
        <v>6</v>
      </c>
    </row>
    <row r="13" spans="1:5" ht="12.75" customHeight="1" x14ac:dyDescent="0.2">
      <c r="A13" s="71" t="s">
        <v>121</v>
      </c>
      <c r="B13" s="72" t="s">
        <v>120</v>
      </c>
      <c r="C13" s="73"/>
      <c r="D13" s="73"/>
      <c r="E13" s="77" t="s">
        <v>140</v>
      </c>
    </row>
    <row r="14" spans="1:5" ht="12.75" customHeight="1" x14ac:dyDescent="0.2">
      <c r="A14" s="71" t="s">
        <v>29</v>
      </c>
      <c r="B14" s="72" t="s">
        <v>13</v>
      </c>
      <c r="C14" s="73"/>
      <c r="D14" s="73"/>
      <c r="E14" s="77"/>
    </row>
    <row r="15" spans="1:5" ht="45.75" customHeight="1" x14ac:dyDescent="0.2">
      <c r="A15" s="71" t="s">
        <v>160</v>
      </c>
      <c r="B15" s="72" t="s">
        <v>116</v>
      </c>
      <c r="C15" s="73"/>
      <c r="D15" s="73"/>
      <c r="E15" s="77" t="s">
        <v>36</v>
      </c>
    </row>
    <row r="16" spans="1:5" ht="22.5" customHeight="1" x14ac:dyDescent="0.2">
      <c r="A16" s="71" t="s">
        <v>169</v>
      </c>
      <c r="B16" s="72" t="s">
        <v>81</v>
      </c>
      <c r="C16" s="73"/>
      <c r="D16" s="73"/>
      <c r="E16" s="77" t="s">
        <v>86</v>
      </c>
    </row>
    <row r="17" spans="1:5" ht="22.5" customHeight="1" x14ac:dyDescent="0.2">
      <c r="A17" s="71" t="s">
        <v>158</v>
      </c>
      <c r="B17" s="72" t="s">
        <v>54</v>
      </c>
      <c r="C17" s="73"/>
      <c r="D17" s="73"/>
      <c r="E17" s="77" t="s">
        <v>118</v>
      </c>
    </row>
    <row r="18" spans="1:5" ht="22.5" customHeight="1" x14ac:dyDescent="0.2">
      <c r="A18" s="71" t="s">
        <v>107</v>
      </c>
      <c r="B18" s="72" t="s">
        <v>143</v>
      </c>
      <c r="C18" s="73"/>
      <c r="D18" s="73"/>
      <c r="E18" s="77" t="s">
        <v>9</v>
      </c>
    </row>
    <row r="19" spans="1:5" ht="22.5" customHeight="1" x14ac:dyDescent="0.2">
      <c r="A19" s="71" t="s">
        <v>100</v>
      </c>
      <c r="B19" s="72" t="s">
        <v>82</v>
      </c>
      <c r="C19" s="73"/>
      <c r="D19" s="73"/>
      <c r="E19" s="77" t="s">
        <v>99</v>
      </c>
    </row>
    <row r="21" spans="1:5" ht="12.75" customHeight="1" x14ac:dyDescent="0.2">
      <c r="A21" s="70" t="s">
        <v>119</v>
      </c>
      <c r="B21" s="70" t="s">
        <v>78</v>
      </c>
      <c r="C21" s="70" t="s">
        <v>35</v>
      </c>
      <c r="D21" s="70" t="s">
        <v>63</v>
      </c>
      <c r="E21" s="76" t="s">
        <v>138</v>
      </c>
    </row>
    <row r="22" spans="1:5" ht="12.75" customHeight="1" x14ac:dyDescent="0.2">
      <c r="A22" s="71" t="s">
        <v>56</v>
      </c>
      <c r="B22" s="74" t="s">
        <v>56</v>
      </c>
      <c r="C22" s="74" t="s">
        <v>125</v>
      </c>
      <c r="D22" s="74" t="s">
        <v>56</v>
      </c>
      <c r="E22" s="77" t="s">
        <v>2</v>
      </c>
    </row>
    <row r="23" spans="1:5" ht="12.75" customHeight="1" x14ac:dyDescent="0.2">
      <c r="A23" s="71" t="s">
        <v>22</v>
      </c>
      <c r="B23" s="75" t="s">
        <v>164</v>
      </c>
      <c r="D23" s="75" t="s">
        <v>10</v>
      </c>
    </row>
    <row r="24" spans="1:5" ht="12.75" customHeight="1" x14ac:dyDescent="0.2">
      <c r="A24" s="71" t="s">
        <v>166</v>
      </c>
      <c r="B24" s="75" t="s">
        <v>59</v>
      </c>
    </row>
    <row r="25" spans="1:5" ht="12.75" customHeight="1" x14ac:dyDescent="0.2">
      <c r="A25" s="71" t="s">
        <v>148</v>
      </c>
      <c r="B25" s="75" t="s">
        <v>101</v>
      </c>
    </row>
    <row r="27" spans="1:5" ht="12.75" customHeight="1" x14ac:dyDescent="0.2">
      <c r="A27" s="71" t="s">
        <v>142</v>
      </c>
      <c r="B27" s="74" t="s">
        <v>142</v>
      </c>
      <c r="C27" s="74" t="s">
        <v>125</v>
      </c>
      <c r="D27" s="74" t="s">
        <v>142</v>
      </c>
      <c r="E27" s="77" t="s">
        <v>71</v>
      </c>
    </row>
    <row r="28" spans="1:5" ht="12.75" customHeight="1" x14ac:dyDescent="0.2">
      <c r="A28" s="71" t="s">
        <v>163</v>
      </c>
      <c r="B28" s="75" t="s">
        <v>64</v>
      </c>
      <c r="D28" s="75" t="s">
        <v>123</v>
      </c>
    </row>
    <row r="29" spans="1:5" ht="12.75" customHeight="1" x14ac:dyDescent="0.2">
      <c r="A29" s="71" t="s">
        <v>15</v>
      </c>
      <c r="B29" s="75" t="s">
        <v>62</v>
      </c>
    </row>
    <row r="30" spans="1:5" ht="12.75" customHeight="1" x14ac:dyDescent="0.2">
      <c r="A30" s="71" t="s">
        <v>162</v>
      </c>
      <c r="B30" s="75" t="s">
        <v>23</v>
      </c>
    </row>
  </sheetData>
  <mergeCells count="3">
    <mergeCell ref="A1:D1"/>
    <mergeCell ref="A2:D2"/>
    <mergeCell ref="A3:D3"/>
  </mergeCells>
  <pageMargins left="0.25" right="0.25" top="0.5" bottom="0.5" header="0.5" footer="0.5"/>
  <pageSetup paperSize="9" fitToHeight="32767"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
  <sheetViews>
    <sheetView zoomScaleNormal="100" workbookViewId="0"/>
  </sheetViews>
  <sheetFormatPr defaultRowHeight="12.75" customHeight="1" x14ac:dyDescent="0.2"/>
  <sheetData>
    <row r="1" spans="1:64" ht="12.75" customHeight="1" x14ac:dyDescent="0.2">
      <c r="A1" t="s">
        <v>141</v>
      </c>
      <c r="B1" t="str">
        <f>Labels!B18</f>
        <v>Weights (&gt;=0)</v>
      </c>
      <c r="C1" t="s">
        <v>74</v>
      </c>
      <c r="D1" t="str">
        <f>Labels!E18</f>
        <v>Weights that you assign to each evaluation criterion, to indicate how important it is in evaluating oppportunities</v>
      </c>
      <c r="E1" t="s">
        <v>83</v>
      </c>
      <c r="F1" t="str">
        <f>Labels!B11</f>
        <v>Job Ratings</v>
      </c>
      <c r="G1" t="s">
        <v>58</v>
      </c>
      <c r="H1" t="str">
        <f>Labels!E11</f>
        <v>Your ratings of each opportunity on each evaluation criterion</v>
      </c>
      <c r="I1" t="s">
        <v>5</v>
      </c>
      <c r="J1" t="str">
        <f>Labels!B19</f>
        <v>Normalized Weights</v>
      </c>
      <c r="K1" t="s">
        <v>134</v>
      </c>
      <c r="L1" t="str">
        <f>Labels!E19</f>
        <v>The weights you assigned to each evaluation criterion, but normalized so the sum of all the weights is 1</v>
      </c>
      <c r="M1" t="s">
        <v>122</v>
      </c>
      <c r="N1" t="str">
        <f>Labels!B12</f>
        <v>Job Ratings Norm Wtd</v>
      </c>
      <c r="O1" t="s">
        <v>128</v>
      </c>
      <c r="P1" t="str">
        <f>Labels!E12</f>
        <v>Normalized version of your ratings with the sum of weights for the criteria summing to 1</v>
      </c>
      <c r="Q1" t="s">
        <v>105</v>
      </c>
      <c r="R1" t="str">
        <f>Labels!B15</f>
        <v>Risk Aversion</v>
      </c>
      <c r="S1" t="s">
        <v>156</v>
      </c>
      <c r="T1" t="str">
        <f>Labels!E15</f>
        <v>A number that reflects how risk averse you are. We recommend a number between 0 and 1. 0 means you only care about the expected (average) return in an uncertain situation. 1 means you will accept a somewhat lower expected return if that can reduce the variance of the return.</v>
      </c>
      <c r="U1" t="s">
        <v>45</v>
      </c>
      <c r="V1" t="str">
        <f>Labels!B16</f>
        <v>Uncertainty in Ratings</v>
      </c>
      <c r="W1" t="s">
        <v>1</v>
      </c>
      <c r="X1" t="str">
        <f>Labels!E16</f>
        <v>The standard deviation in your ratings is a measure of how inaccurate your ratings of opportunities on each criterion are</v>
      </c>
      <c r="Y1" t="s">
        <v>11</v>
      </c>
      <c r="Z1" t="str">
        <f>Labels!B17</f>
        <v>Variance of Ratings</v>
      </c>
      <c r="AA1" t="s">
        <v>68</v>
      </c>
      <c r="AB1" t="str">
        <f>Labels!E17</f>
        <v>The variance in your ratings is a measure of how much inaccurate your ratings affect the final scores of alternatives</v>
      </c>
      <c r="AC1" t="s">
        <v>97</v>
      </c>
      <c r="AD1" t="str">
        <f>Labels!B8</f>
        <v>Risk-Adjusted Score</v>
      </c>
      <c r="AE1" t="s">
        <v>46</v>
      </c>
      <c r="AF1" t="str">
        <f>Labels!E8</f>
        <v>Final score for each decision alternative, including reduction for risk</v>
      </c>
      <c r="AG1" t="s">
        <v>90</v>
      </c>
      <c r="AH1" t="str">
        <f>Labels!B7</f>
        <v>Score</v>
      </c>
      <c r="AI1" t="s">
        <v>96</v>
      </c>
      <c r="AJ1" t="str">
        <f>Labels!E7</f>
        <v>Final score or rating for each opportunity, with no adjustment for uncertainty, based on your ratings of each opportunity on each evaluation criterion</v>
      </c>
      <c r="AK1" t="s">
        <v>61</v>
      </c>
      <c r="AL1" t="str">
        <f>Labels!B5</f>
        <v>Employer / Client</v>
      </c>
      <c r="AM1" t="s">
        <v>151</v>
      </c>
      <c r="AN1" t="str">
        <f>Labels!E5</f>
        <v>Name of the employer for each opportunity</v>
      </c>
      <c r="AO1" t="s">
        <v>155</v>
      </c>
      <c r="AP1" t="str">
        <f>Labels!B13</f>
        <v>Job Title</v>
      </c>
      <c r="AQ1" t="s">
        <v>32</v>
      </c>
      <c r="AR1" t="str">
        <f>Labels!E13</f>
        <v>Job title for each opportunity</v>
      </c>
      <c r="AS1" t="s">
        <v>137</v>
      </c>
      <c r="AT1" t="str">
        <f>Labels!B6</f>
        <v>Last Updated</v>
      </c>
      <c r="AU1" t="s">
        <v>77</v>
      </c>
      <c r="AV1" t="str">
        <f>Labels!E6</f>
        <v>Most recent date in which you updated information for each opportunity</v>
      </c>
      <c r="AW1" t="s">
        <v>57</v>
      </c>
      <c r="AX1" t="str">
        <f>Labels!B10</f>
        <v>Job Probability</v>
      </c>
      <c r="AY1" t="s">
        <v>153</v>
      </c>
      <c r="AZ1" t="str">
        <f>Labels!E10</f>
        <v>The probability that an opportunity will be offered</v>
      </c>
      <c r="BA1" t="s">
        <v>129</v>
      </c>
      <c r="BB1" t="str">
        <f>Labels!B9</f>
        <v>Job_Offer_1MinusProb</v>
      </c>
      <c r="BC1" t="s">
        <v>154</v>
      </c>
      <c r="BD1" t="str">
        <f>Labels!E9</f>
        <v>One minus probability of the opportunity being offered</v>
      </c>
      <c r="BE1" t="s">
        <v>43</v>
      </c>
      <c r="BF1" t="str">
        <f>Labels!B14</f>
        <v>Comments</v>
      </c>
      <c r="BG1" t="s">
        <v>152</v>
      </c>
      <c r="BH1">
        <f>Labels!E14</f>
        <v>0</v>
      </c>
      <c r="BI1" t="s">
        <v>131</v>
      </c>
      <c r="BJ1" t="str">
        <f>Labels!E22</f>
        <v>A hierarchical list of criteria on which the alternatives are evaluated</v>
      </c>
      <c r="BK1" t="s">
        <v>145</v>
      </c>
      <c r="BL1" t="str">
        <f>Labels!B22</f>
        <v>Criteria</v>
      </c>
    </row>
    <row r="2" spans="1:64" ht="12.75" customHeight="1" x14ac:dyDescent="0.2">
      <c r="A2" t="s">
        <v>80</v>
      </c>
      <c r="B2" t="str">
        <f>Labels!D22</f>
        <v>Criteria</v>
      </c>
      <c r="C2" t="s">
        <v>165</v>
      </c>
      <c r="D2" t="str">
        <f>Labels!C22</f>
        <v>Total</v>
      </c>
      <c r="E2" t="s">
        <v>17</v>
      </c>
      <c r="F2" t="str">
        <f>Labels!B23</f>
        <v>Company</v>
      </c>
      <c r="G2" t="s">
        <v>26</v>
      </c>
      <c r="H2" t="str">
        <f>Labels!D23</f>
        <v>Criteria1</v>
      </c>
      <c r="I2" t="s">
        <v>104</v>
      </c>
      <c r="J2" t="str">
        <f>Labels!B24</f>
        <v>Job</v>
      </c>
      <c r="K2" t="s">
        <v>106</v>
      </c>
      <c r="L2" t="str">
        <f>Labels!B25</f>
        <v>Compensation</v>
      </c>
      <c r="M2" t="s">
        <v>161</v>
      </c>
      <c r="N2" t="str">
        <f>Labels!E27</f>
        <v>A list of potential employment opportunities</v>
      </c>
      <c r="O2" t="s">
        <v>18</v>
      </c>
      <c r="P2" t="str">
        <f>Labels!B27</f>
        <v>Opportunities</v>
      </c>
      <c r="Q2" t="s">
        <v>75</v>
      </c>
      <c r="R2" t="str">
        <f>Labels!D27</f>
        <v>Opportunities</v>
      </c>
      <c r="S2" t="s">
        <v>127</v>
      </c>
      <c r="T2" t="str">
        <f>Labels!C27</f>
        <v>Total</v>
      </c>
      <c r="U2" t="s">
        <v>132</v>
      </c>
      <c r="V2" t="str">
        <f>Labels!B28</f>
        <v>Opportunity 1</v>
      </c>
      <c r="W2" t="s">
        <v>40</v>
      </c>
      <c r="X2" t="str">
        <f>Labels!D28</f>
        <v>Opportunity</v>
      </c>
      <c r="Y2" t="s">
        <v>55</v>
      </c>
      <c r="Z2" t="str">
        <f>Labels!B29</f>
        <v>Opportunity 2</v>
      </c>
      <c r="AA2" t="s">
        <v>124</v>
      </c>
      <c r="AB2" t="str">
        <f>Labels!B30</f>
        <v>Opportunity 3</v>
      </c>
    </row>
    <row r="3" spans="1:64" ht="12.75" customHeight="1" x14ac:dyDescent="0.2">
      <c r="A3" t="s">
        <v>24</v>
      </c>
      <c r="B3" t="str">
        <f>Inputs!A1</f>
        <v>Job Opportunity Evaluator</v>
      </c>
      <c r="C3" t="s">
        <v>24</v>
      </c>
      <c r="D3" t="str">
        <f>Computations!A1</f>
        <v>Job Opportunity Evaluator</v>
      </c>
      <c r="E3" t="s">
        <v>24</v>
      </c>
      <c r="F3" t="str">
        <f>Results!A1</f>
        <v>Job Opportunity Evaluator</v>
      </c>
      <c r="G3" t="s">
        <v>24</v>
      </c>
      <c r="H3" t="str">
        <f>Formulas!A1</f>
        <v>Job Opportunity Evaluator</v>
      </c>
      <c r="I3" t="s">
        <v>24</v>
      </c>
      <c r="J3" t="str">
        <f>'(Tables)'!A1</f>
        <v>Job Opportunity Evaluator</v>
      </c>
      <c r="K3" t="s">
        <v>24</v>
      </c>
      <c r="L3" t="str">
        <f>Labels!A1</f>
        <v>Job Opportunity Evaluator</v>
      </c>
      <c r="M3" t="s">
        <v>24</v>
      </c>
      <c r="N3" t="str">
        <f>'(Import)'!A1</f>
        <v>:A:0:Weights</v>
      </c>
    </row>
    <row r="4" spans="1:64" ht="12.75" customHeight="1" x14ac:dyDescent="0.2">
      <c r="A4" t="s">
        <v>147</v>
      </c>
      <c r="B4" t="str">
        <f>Inputs!B10</f>
        <v xml:space="preserve"> </v>
      </c>
      <c r="C4" t="s">
        <v>133</v>
      </c>
      <c r="D4" t="str">
        <f>Inputs!C10</f>
        <v xml:space="preserve"> </v>
      </c>
      <c r="E4" t="s">
        <v>108</v>
      </c>
      <c r="F4">
        <f>Inputs!D10</f>
        <v>0</v>
      </c>
      <c r="G4" t="s">
        <v>98</v>
      </c>
      <c r="H4">
        <f>Inputs!E10</f>
        <v>0</v>
      </c>
      <c r="I4" t="s">
        <v>20</v>
      </c>
      <c r="J4" t="str">
        <f>Inputs!B11</f>
        <v xml:space="preserve"> </v>
      </c>
      <c r="K4" t="s">
        <v>37</v>
      </c>
      <c r="L4" t="str">
        <f>Inputs!C11</f>
        <v xml:space="preserve"> </v>
      </c>
      <c r="M4" t="s">
        <v>150</v>
      </c>
      <c r="N4">
        <f>Inputs!D11</f>
        <v>0</v>
      </c>
      <c r="O4" t="s">
        <v>85</v>
      </c>
      <c r="P4">
        <f>Inputs!E11</f>
        <v>0</v>
      </c>
      <c r="Q4" t="s">
        <v>53</v>
      </c>
      <c r="R4" t="str">
        <f>Inputs!B12</f>
        <v xml:space="preserve"> </v>
      </c>
      <c r="S4" t="s">
        <v>111</v>
      </c>
      <c r="T4" t="str">
        <f>Inputs!C12</f>
        <v xml:space="preserve"> </v>
      </c>
      <c r="U4" t="s">
        <v>39</v>
      </c>
      <c r="V4">
        <f>Inputs!D12</f>
        <v>0</v>
      </c>
      <c r="W4" t="s">
        <v>72</v>
      </c>
      <c r="X4">
        <f>Inputs!E12</f>
        <v>0</v>
      </c>
      <c r="Y4" t="s">
        <v>172</v>
      </c>
      <c r="Z4">
        <f>Inputs!B18</f>
        <v>5</v>
      </c>
      <c r="AA4" t="s">
        <v>52</v>
      </c>
      <c r="AB4">
        <f>Inputs!B19</f>
        <v>5</v>
      </c>
      <c r="AC4" t="s">
        <v>89</v>
      </c>
      <c r="AD4">
        <f>Inputs!B20</f>
        <v>5</v>
      </c>
      <c r="AE4" t="s">
        <v>48</v>
      </c>
      <c r="AF4">
        <f>Inputs!B28</f>
        <v>0</v>
      </c>
      <c r="AG4" t="s">
        <v>103</v>
      </c>
      <c r="AH4" t="str">
        <f>Inputs!C28</f>
        <v xml:space="preserve"> </v>
      </c>
      <c r="AI4" t="s">
        <v>50</v>
      </c>
      <c r="AJ4">
        <f>Inputs!B29</f>
        <v>0</v>
      </c>
      <c r="AK4" t="s">
        <v>65</v>
      </c>
      <c r="AL4" t="str">
        <f>Inputs!C29</f>
        <v xml:space="preserve"> </v>
      </c>
      <c r="AM4" t="s">
        <v>144</v>
      </c>
      <c r="AN4">
        <f>Inputs!B30</f>
        <v>0</v>
      </c>
      <c r="AO4" t="s">
        <v>109</v>
      </c>
      <c r="AP4" t="str">
        <f>Inputs!C30</f>
        <v xml:space="preserve"> </v>
      </c>
      <c r="AQ4" t="s">
        <v>47</v>
      </c>
      <c r="AR4">
        <f>Inputs!B32</f>
        <v>0</v>
      </c>
      <c r="AS4" t="s">
        <v>12</v>
      </c>
      <c r="AT4" t="str">
        <f>Inputs!C32</f>
        <v xml:space="preserve"> </v>
      </c>
      <c r="AU4" t="s">
        <v>168</v>
      </c>
      <c r="AV4">
        <f>Inputs!B33</f>
        <v>0</v>
      </c>
      <c r="AW4" t="s">
        <v>60</v>
      </c>
      <c r="AX4" t="str">
        <f>Inputs!C33</f>
        <v xml:space="preserve"> </v>
      </c>
      <c r="AY4" t="s">
        <v>70</v>
      </c>
      <c r="AZ4">
        <f>Inputs!B34</f>
        <v>0</v>
      </c>
      <c r="BA4" t="s">
        <v>41</v>
      </c>
      <c r="BB4" t="str">
        <f>Inputs!C34</f>
        <v xml:space="preserve"> </v>
      </c>
      <c r="BC4" t="s">
        <v>44</v>
      </c>
      <c r="BD4">
        <f>Inputs!B36</f>
        <v>0</v>
      </c>
      <c r="BE4" t="s">
        <v>93</v>
      </c>
      <c r="BF4" t="str">
        <f>Inputs!C36</f>
        <v xml:space="preserve"> </v>
      </c>
      <c r="BG4" t="s">
        <v>102</v>
      </c>
      <c r="BH4">
        <f>Inputs!B37</f>
        <v>0</v>
      </c>
      <c r="BI4" t="s">
        <v>7</v>
      </c>
      <c r="BJ4" t="str">
        <f>Inputs!C37</f>
        <v xml:space="preserve"> </v>
      </c>
      <c r="BK4" t="s">
        <v>51</v>
      </c>
      <c r="BL4">
        <f>Inputs!B38</f>
        <v>0</v>
      </c>
    </row>
    <row r="5" spans="1:64" ht="12.75" customHeight="1" x14ac:dyDescent="0.2">
      <c r="A5" t="s">
        <v>114</v>
      </c>
      <c r="B5" t="str">
        <f>Inputs!C38</f>
        <v xml:space="preserve"> </v>
      </c>
      <c r="C5" t="s">
        <v>0</v>
      </c>
      <c r="D5">
        <f>Inputs!B44</f>
        <v>0</v>
      </c>
      <c r="E5" t="s">
        <v>94</v>
      </c>
      <c r="F5">
        <f>Inputs!B48</f>
        <v>0</v>
      </c>
      <c r="G5" t="s">
        <v>171</v>
      </c>
      <c r="H5">
        <f>Inputs!C48</f>
        <v>0</v>
      </c>
      <c r="I5" t="s">
        <v>112</v>
      </c>
      <c r="J5">
        <f>Inputs!D48</f>
        <v>0</v>
      </c>
      <c r="K5" t="s">
        <v>92</v>
      </c>
      <c r="L5">
        <f>Inputs!B49</f>
        <v>0</v>
      </c>
      <c r="M5" t="s">
        <v>135</v>
      </c>
      <c r="N5">
        <f>Inputs!C49</f>
        <v>0</v>
      </c>
      <c r="O5" t="s">
        <v>66</v>
      </c>
      <c r="P5">
        <f>Inputs!D49</f>
        <v>0</v>
      </c>
      <c r="Q5" t="s">
        <v>14</v>
      </c>
      <c r="R5">
        <f>Inputs!B50</f>
        <v>0</v>
      </c>
      <c r="S5" t="s">
        <v>25</v>
      </c>
      <c r="T5">
        <f>Inputs!C50</f>
        <v>0</v>
      </c>
      <c r="U5" t="s">
        <v>30</v>
      </c>
      <c r="V5">
        <f>Inputs!D50</f>
        <v>0</v>
      </c>
    </row>
  </sheetData>
  <pageMargins left="0.75" right="0.75" top="1" bottom="1" header="0.5" footer="0.5"/>
  <pageSetup paperSize="9"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73B438AA-A11B-418F-8699-204D9344AA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Inputs</vt:lpstr>
      <vt:lpstr>Computations</vt:lpstr>
      <vt:lpstr>Results</vt:lpstr>
      <vt:lpstr>Formulas</vt:lpstr>
      <vt:lpstr>(Tables)</vt:lpstr>
      <vt:lpstr>Labels</vt:lpstr>
      <vt:lpstr>(Import)</vt:lpstr>
      <vt:lpstr>Intro!Print_Titles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2014-10-04T15:49:44Z</dcterms:created>
  <dcterms:modified xsi:type="dcterms:W3CDTF">2014-10-04T15:49:44Z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TC103385779990</vt:lpwstr>
  </property>
</Properties>
</file>